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ОНМЦ" sheetId="5" r:id="rId1"/>
    <sheet name="Лист1" sheetId="6" r:id="rId2"/>
  </sheets>
  <calcPr calcId="124519"/>
</workbook>
</file>

<file path=xl/calcChain.xml><?xml version="1.0" encoding="utf-8"?>
<calcChain xmlns="http://schemas.openxmlformats.org/spreadsheetml/2006/main">
  <c r="M18" i="5"/>
  <c r="M9"/>
  <c r="M10"/>
  <c r="M11"/>
  <c r="M12"/>
  <c r="M13"/>
  <c r="M14"/>
  <c r="M15"/>
  <c r="M16"/>
  <c r="M17"/>
  <c r="J12"/>
  <c r="J13"/>
  <c r="J14"/>
  <c r="J15"/>
  <c r="J16"/>
  <c r="J17"/>
  <c r="J11"/>
  <c r="J8"/>
  <c r="J9"/>
  <c r="J10"/>
  <c r="M8" l="1"/>
</calcChain>
</file>

<file path=xl/sharedStrings.xml><?xml version="1.0" encoding="utf-8"?>
<sst xmlns="http://schemas.openxmlformats.org/spreadsheetml/2006/main" count="53" uniqueCount="33">
  <si>
    <t>Часть 3. Обоснование начальной (максимальной) цены контракта (договора)</t>
  </si>
  <si>
    <t>№</t>
  </si>
  <si>
    <t>Наименование товара</t>
  </si>
  <si>
    <t>Использованные источники информации</t>
  </si>
  <si>
    <t>Формирование начальной (максимальной) цены контракта (договора)</t>
  </si>
  <si>
    <t>Цена за единицу товара, руб.</t>
  </si>
  <si>
    <t>Кол-во</t>
  </si>
  <si>
    <t>Сумма, руб.</t>
  </si>
  <si>
    <t>Начальная (максимальная) цена контракта (среднее арифметическое)</t>
  </si>
  <si>
    <t xml:space="preserve">* При определении Н(М)ЦК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
</t>
  </si>
  <si>
    <t>шт</t>
  </si>
  <si>
    <t>Гель противоспаечный рассасывающийся</t>
  </si>
  <si>
    <t>Матрица гемостатическая</t>
  </si>
  <si>
    <t>Набор хирургический герметизирующий</t>
  </si>
  <si>
    <t>Ограничения: СМП, 126н, 341</t>
  </si>
  <si>
    <t>Срок поставки: график поставки</t>
  </si>
  <si>
    <t>ОКПД2</t>
  </si>
  <si>
    <t>Ед.
изм.</t>
  </si>
  <si>
    <t>Выполнил: вед.специалист ОС и М</t>
  </si>
  <si>
    <t>Поставка медицинских изделий для нужд нейрохирургии на выполнение высокотехнологичной медицинской помощи, не включенной в базовую программу обязательного медицинского страхования</t>
  </si>
  <si>
    <t>КП 1
исх№201478 от 26.11.2018</t>
  </si>
  <si>
    <t>КП 3
исх№В124 от 23.11.2018</t>
  </si>
  <si>
    <t>КП 2
исх№П-ЭФА-23 от 26.11.2018</t>
  </si>
  <si>
    <t>Винт транспедикулярный</t>
  </si>
  <si>
    <t>Винт блокирующий</t>
  </si>
  <si>
    <t>Стержень</t>
  </si>
  <si>
    <t>Соединитель</t>
  </si>
  <si>
    <t>Ламинарные крючки для выполнения заднего спондилодеза шейного/грудного отдела позвоночника</t>
  </si>
  <si>
    <t xml:space="preserve">КП 1
исх№ 5/7-В от 14.09.2018 </t>
  </si>
  <si>
    <t xml:space="preserve">КП 2
исх№ К012-АП от 14.09.2018 </t>
  </si>
  <si>
    <t xml:space="preserve">КП 3
исх№ 271 от 14.09.2018 </t>
  </si>
  <si>
    <t>Фокинова Е.К.</t>
  </si>
  <si>
    <t>32.50.50.190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</si>
</sst>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0">
    <xf numFmtId="0" fontId="0" fillId="0" borderId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3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5" fillId="7" borderId="9" applyNumberFormat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9" fillId="0" borderId="0"/>
    <xf numFmtId="0" fontId="4" fillId="0" borderId="0"/>
    <xf numFmtId="0" fontId="21" fillId="0" borderId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4" fillId="0" borderId="8" applyNumberFormat="0" applyFill="0" applyAlignment="0" applyProtection="0"/>
    <xf numFmtId="0" fontId="3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4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 shrinkToFit="1"/>
    </xf>
    <xf numFmtId="0" fontId="25" fillId="33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</cellXfs>
  <cellStyles count="70">
    <cellStyle name="20% - Акцент1 2" xfId="23"/>
    <cellStyle name="20% - Акцент2 2" xfId="24"/>
    <cellStyle name="20% - Акцент3 2" xfId="25"/>
    <cellStyle name="20% - Акцент4 2" xfId="26"/>
    <cellStyle name="20% - Акцент5 2" xfId="27"/>
    <cellStyle name="20% - Акцент6 2" xfId="28"/>
    <cellStyle name="40% - Акцент1 2" xfId="29"/>
    <cellStyle name="40% - Акцент2 2" xfId="30"/>
    <cellStyle name="40% - Акцент3 2" xfId="31"/>
    <cellStyle name="40% - Акцент4 2" xfId="32"/>
    <cellStyle name="40% - Акцент5 2" xfId="33"/>
    <cellStyle name="40% - Акцент6 2" xfId="34"/>
    <cellStyle name="60% - Акцент1 2" xfId="35"/>
    <cellStyle name="60% - Акцент2 2" xfId="36"/>
    <cellStyle name="60% - Акцент3 2" xfId="37"/>
    <cellStyle name="60% - Акцент4 2" xfId="38"/>
    <cellStyle name="60% - Акцент5 2" xfId="39"/>
    <cellStyle name="60% - Акцент6 2" xfId="40"/>
    <cellStyle name="Акцент1" xfId="17" builtinId="29" customBuiltin="1"/>
    <cellStyle name="Акцент1 2" xfId="41"/>
    <cellStyle name="Акцент2" xfId="18" builtinId="33" customBuiltin="1"/>
    <cellStyle name="Акцент2 2" xfId="42"/>
    <cellStyle name="Акцент3" xfId="19" builtinId="37" customBuiltin="1"/>
    <cellStyle name="Акцент3 2" xfId="43"/>
    <cellStyle name="Акцент4" xfId="20" builtinId="41" customBuiltin="1"/>
    <cellStyle name="Акцент4 2" xfId="44"/>
    <cellStyle name="Акцент5" xfId="21" builtinId="45" customBuiltin="1"/>
    <cellStyle name="Акцент5 2" xfId="45"/>
    <cellStyle name="Акцент6" xfId="22" builtinId="49" customBuiltin="1"/>
    <cellStyle name="Акцент6 2" xfId="46"/>
    <cellStyle name="Ввод " xfId="8" builtinId="20" customBuiltin="1"/>
    <cellStyle name="Ввод  2" xfId="47"/>
    <cellStyle name="Вывод" xfId="9" builtinId="21" customBuiltin="1"/>
    <cellStyle name="Вывод 2" xfId="48"/>
    <cellStyle name="Вычисление" xfId="10" builtinId="22" customBuiltin="1"/>
    <cellStyle name="Вычисление 2" xfId="49"/>
    <cellStyle name="Денежный 2" xfId="51"/>
    <cellStyle name="Денежный 3" xfId="50"/>
    <cellStyle name="Заголовок 1" xfId="1" builtinId="16" customBuiltin="1"/>
    <cellStyle name="Заголовок 1 2" xfId="52"/>
    <cellStyle name="Заголовок 2" xfId="2" builtinId="17" customBuiltin="1"/>
    <cellStyle name="Заголовок 2 2" xfId="53"/>
    <cellStyle name="Заголовок 3" xfId="3" builtinId="18" customBuiltin="1"/>
    <cellStyle name="Заголовок 3 2" xfId="54"/>
    <cellStyle name="Заголовок 4" xfId="4" builtinId="19" customBuiltin="1"/>
    <cellStyle name="Заголовок 4 2" xfId="55"/>
    <cellStyle name="Итог" xfId="16" builtinId="25" customBuiltin="1"/>
    <cellStyle name="Итог 2" xfId="56"/>
    <cellStyle name="Контрольная ячейка" xfId="12" builtinId="23" customBuiltin="1"/>
    <cellStyle name="Контрольная ячейка 2" xfId="57"/>
    <cellStyle name="Название 2" xfId="58"/>
    <cellStyle name="Нейтральный" xfId="7" builtinId="28" customBuiltin="1"/>
    <cellStyle name="Нейтральный 2" xfId="59"/>
    <cellStyle name="Обычный" xfId="0" builtinId="0"/>
    <cellStyle name="Обычный 2" xfId="60"/>
    <cellStyle name="Обычный 3" xfId="61"/>
    <cellStyle name="Обычный 4" xfId="62"/>
    <cellStyle name="Плохой" xfId="6" builtinId="27" customBuiltin="1"/>
    <cellStyle name="Плохой 2" xfId="63"/>
    <cellStyle name="Пояснение" xfId="15" builtinId="53" customBuiltin="1"/>
    <cellStyle name="Пояснение 2" xfId="64"/>
    <cellStyle name="Примечание" xfId="14" builtinId="10" customBuiltin="1"/>
    <cellStyle name="Примечание 2" xfId="65"/>
    <cellStyle name="Связанная ячейка" xfId="11" builtinId="24" customBuiltin="1"/>
    <cellStyle name="Связанная ячейка 2" xfId="66"/>
    <cellStyle name="Текст предупреждения" xfId="13" builtinId="11" customBuiltin="1"/>
    <cellStyle name="Текст предупреждения 2" xfId="67"/>
    <cellStyle name="Финансовый 2" xfId="68"/>
    <cellStyle name="Хороший" xfId="5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70" zoomScaleNormal="70" workbookViewId="0">
      <selection activeCell="R10" sqref="R10"/>
    </sheetView>
  </sheetViews>
  <sheetFormatPr defaultRowHeight="15"/>
  <cols>
    <col min="1" max="1" width="3.28515625" style="1" customWidth="1"/>
    <col min="2" max="2" width="11.28515625" style="1" customWidth="1"/>
    <col min="3" max="3" width="32.28515625" style="2" customWidth="1"/>
    <col min="4" max="9" width="10.28515625" style="3" customWidth="1"/>
    <col min="10" max="10" width="11.42578125" style="3" customWidth="1"/>
    <col min="11" max="11" width="5.85546875" style="3" customWidth="1"/>
    <col min="12" max="12" width="6" style="1" customWidth="1"/>
    <col min="13" max="13" width="12.140625" style="3" customWidth="1"/>
  </cols>
  <sheetData>
    <row r="1" spans="1:13" s="13" customFormat="1" ht="27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4" customFormat="1" ht="12.75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5" customFormat="1" ht="12.7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6" spans="1:13" ht="46.5" customHeight="1">
      <c r="A6" s="24" t="s">
        <v>1</v>
      </c>
      <c r="B6" s="20" t="s">
        <v>16</v>
      </c>
      <c r="C6" s="25" t="s">
        <v>2</v>
      </c>
      <c r="D6" s="30" t="s">
        <v>3</v>
      </c>
      <c r="E6" s="31"/>
      <c r="F6" s="31"/>
      <c r="G6" s="31"/>
      <c r="H6" s="31"/>
      <c r="I6" s="32"/>
      <c r="J6" s="25" t="s">
        <v>4</v>
      </c>
      <c r="K6" s="25"/>
      <c r="L6" s="25"/>
      <c r="M6" s="25"/>
    </row>
    <row r="7" spans="1:13" ht="51">
      <c r="A7" s="20"/>
      <c r="B7" s="21"/>
      <c r="C7" s="26"/>
      <c r="D7" s="8" t="s">
        <v>20</v>
      </c>
      <c r="E7" s="8" t="s">
        <v>22</v>
      </c>
      <c r="F7" s="8" t="s">
        <v>21</v>
      </c>
      <c r="G7" s="8" t="s">
        <v>28</v>
      </c>
      <c r="H7" s="8" t="s">
        <v>29</v>
      </c>
      <c r="I7" s="8" t="s">
        <v>30</v>
      </c>
      <c r="J7" s="8" t="s">
        <v>5</v>
      </c>
      <c r="K7" s="8" t="s">
        <v>17</v>
      </c>
      <c r="L7" s="9" t="s">
        <v>6</v>
      </c>
      <c r="M7" s="8" t="s">
        <v>7</v>
      </c>
    </row>
    <row r="8" spans="1:13" ht="25.5">
      <c r="A8" s="6">
        <v>1</v>
      </c>
      <c r="B8" s="6" t="s">
        <v>32</v>
      </c>
      <c r="C8" s="10" t="s">
        <v>11</v>
      </c>
      <c r="D8" s="7">
        <v>12161</v>
      </c>
      <c r="E8" s="7">
        <v>11880</v>
      </c>
      <c r="F8" s="7">
        <v>11760</v>
      </c>
      <c r="G8" s="7"/>
      <c r="H8" s="7"/>
      <c r="I8" s="7"/>
      <c r="J8" s="7">
        <f t="shared" ref="J8:J10" si="0">ROUND((D8+E8+F8)/3,2)</f>
        <v>11933.67</v>
      </c>
      <c r="K8" s="11" t="s">
        <v>10</v>
      </c>
      <c r="L8" s="11">
        <v>4</v>
      </c>
      <c r="M8" s="7">
        <f>SUM(L8*J8)</f>
        <v>47734.68</v>
      </c>
    </row>
    <row r="9" spans="1:13">
      <c r="A9" s="6">
        <v>2</v>
      </c>
      <c r="B9" s="6" t="s">
        <v>32</v>
      </c>
      <c r="C9" s="10" t="s">
        <v>12</v>
      </c>
      <c r="D9" s="7">
        <v>29389</v>
      </c>
      <c r="E9" s="7">
        <v>28710</v>
      </c>
      <c r="F9" s="7">
        <v>28420</v>
      </c>
      <c r="G9" s="7"/>
      <c r="H9" s="7"/>
      <c r="I9" s="7"/>
      <c r="J9" s="7">
        <f t="shared" si="0"/>
        <v>28839.67</v>
      </c>
      <c r="K9" s="11" t="s">
        <v>10</v>
      </c>
      <c r="L9" s="11">
        <v>4</v>
      </c>
      <c r="M9" s="7">
        <f t="shared" ref="M9:M17" si="1">SUM(L9*J9)</f>
        <v>115358.68</v>
      </c>
    </row>
    <row r="10" spans="1:13" ht="25.5">
      <c r="A10" s="6">
        <v>3</v>
      </c>
      <c r="B10" s="6" t="s">
        <v>32</v>
      </c>
      <c r="C10" s="10" t="s">
        <v>13</v>
      </c>
      <c r="D10" s="7">
        <v>26348</v>
      </c>
      <c r="E10" s="7">
        <v>25740</v>
      </c>
      <c r="F10" s="7">
        <v>25480</v>
      </c>
      <c r="G10" s="7"/>
      <c r="H10" s="7"/>
      <c r="I10" s="7"/>
      <c r="J10" s="7">
        <f t="shared" si="0"/>
        <v>25856</v>
      </c>
      <c r="K10" s="11" t="s">
        <v>10</v>
      </c>
      <c r="L10" s="11">
        <v>4</v>
      </c>
      <c r="M10" s="7">
        <f t="shared" si="1"/>
        <v>103424</v>
      </c>
    </row>
    <row r="11" spans="1:13">
      <c r="A11" s="6">
        <v>4</v>
      </c>
      <c r="B11" s="6" t="s">
        <v>32</v>
      </c>
      <c r="C11" s="10" t="s">
        <v>23</v>
      </c>
      <c r="D11" s="7"/>
      <c r="E11" s="7"/>
      <c r="F11" s="7"/>
      <c r="G11" s="7">
        <v>9776</v>
      </c>
      <c r="H11" s="7">
        <v>10610</v>
      </c>
      <c r="I11" s="7">
        <v>9875</v>
      </c>
      <c r="J11" s="7">
        <f>ROUND((G11+H11+I11)/3,2)</f>
        <v>10087</v>
      </c>
      <c r="K11" s="11" t="s">
        <v>10</v>
      </c>
      <c r="L11" s="11">
        <v>8</v>
      </c>
      <c r="M11" s="7">
        <f t="shared" si="1"/>
        <v>80696</v>
      </c>
    </row>
    <row r="12" spans="1:13">
      <c r="A12" s="6">
        <v>5</v>
      </c>
      <c r="B12" s="6" t="s">
        <v>32</v>
      </c>
      <c r="C12" s="10" t="s">
        <v>23</v>
      </c>
      <c r="D12" s="7"/>
      <c r="E12" s="7"/>
      <c r="F12" s="7"/>
      <c r="G12" s="7">
        <v>9776</v>
      </c>
      <c r="H12" s="7">
        <v>10610</v>
      </c>
      <c r="I12" s="7">
        <v>9875</v>
      </c>
      <c r="J12" s="7">
        <f t="shared" ref="J12:J17" si="2">ROUND((G12+H12+I12)/3,2)</f>
        <v>10087</v>
      </c>
      <c r="K12" s="11" t="s">
        <v>10</v>
      </c>
      <c r="L12" s="11">
        <v>8</v>
      </c>
      <c r="M12" s="7">
        <f t="shared" si="1"/>
        <v>80696</v>
      </c>
    </row>
    <row r="13" spans="1:13">
      <c r="A13" s="6">
        <v>6</v>
      </c>
      <c r="B13" s="6" t="s">
        <v>32</v>
      </c>
      <c r="C13" s="10" t="s">
        <v>23</v>
      </c>
      <c r="D13" s="7"/>
      <c r="E13" s="7"/>
      <c r="F13" s="7"/>
      <c r="G13" s="7">
        <v>9776</v>
      </c>
      <c r="H13" s="7">
        <v>10610</v>
      </c>
      <c r="I13" s="7">
        <v>9875</v>
      </c>
      <c r="J13" s="7">
        <f t="shared" si="2"/>
        <v>10087</v>
      </c>
      <c r="K13" s="11" t="s">
        <v>10</v>
      </c>
      <c r="L13" s="11">
        <v>8</v>
      </c>
      <c r="M13" s="7">
        <f t="shared" si="1"/>
        <v>80696</v>
      </c>
    </row>
    <row r="14" spans="1:13">
      <c r="A14" s="6">
        <v>7</v>
      </c>
      <c r="B14" s="6" t="s">
        <v>32</v>
      </c>
      <c r="C14" s="16" t="s">
        <v>24</v>
      </c>
      <c r="D14" s="17"/>
      <c r="E14" s="17"/>
      <c r="F14" s="17"/>
      <c r="G14" s="17">
        <v>4693</v>
      </c>
      <c r="H14" s="17">
        <v>4789</v>
      </c>
      <c r="I14" s="17">
        <v>4740</v>
      </c>
      <c r="J14" s="7">
        <f t="shared" si="2"/>
        <v>4740.67</v>
      </c>
      <c r="K14" s="11" t="s">
        <v>10</v>
      </c>
      <c r="L14" s="6">
        <v>24</v>
      </c>
      <c r="M14" s="7">
        <f t="shared" si="1"/>
        <v>113776.08</v>
      </c>
    </row>
    <row r="15" spans="1:13">
      <c r="A15" s="6">
        <v>8</v>
      </c>
      <c r="B15" s="6" t="s">
        <v>32</v>
      </c>
      <c r="C15" s="16" t="s">
        <v>25</v>
      </c>
      <c r="D15" s="17"/>
      <c r="E15" s="17"/>
      <c r="F15" s="17"/>
      <c r="G15" s="17">
        <v>7821</v>
      </c>
      <c r="H15" s="17">
        <v>7982</v>
      </c>
      <c r="I15" s="17">
        <v>7900</v>
      </c>
      <c r="J15" s="7">
        <f t="shared" si="2"/>
        <v>7901</v>
      </c>
      <c r="K15" s="11" t="s">
        <v>10</v>
      </c>
      <c r="L15" s="6">
        <v>8</v>
      </c>
      <c r="M15" s="7">
        <f t="shared" si="1"/>
        <v>63208</v>
      </c>
    </row>
    <row r="16" spans="1:13">
      <c r="A16" s="6">
        <v>9</v>
      </c>
      <c r="B16" s="6" t="s">
        <v>32</v>
      </c>
      <c r="C16" s="10" t="s">
        <v>26</v>
      </c>
      <c r="D16" s="7"/>
      <c r="E16" s="7"/>
      <c r="F16" s="7"/>
      <c r="G16" s="7">
        <v>15642</v>
      </c>
      <c r="H16" s="7">
        <v>15964</v>
      </c>
      <c r="I16" s="7">
        <v>15800</v>
      </c>
      <c r="J16" s="7">
        <f t="shared" si="2"/>
        <v>15802</v>
      </c>
      <c r="K16" s="11" t="s">
        <v>10</v>
      </c>
      <c r="L16" s="11">
        <v>4</v>
      </c>
      <c r="M16" s="7">
        <f t="shared" si="1"/>
        <v>63208</v>
      </c>
    </row>
    <row r="17" spans="1:13" ht="51">
      <c r="A17" s="4">
        <v>10</v>
      </c>
      <c r="B17" s="6" t="s">
        <v>32</v>
      </c>
      <c r="C17" s="10" t="s">
        <v>27</v>
      </c>
      <c r="D17" s="7"/>
      <c r="E17" s="7"/>
      <c r="F17" s="7"/>
      <c r="G17" s="7">
        <v>83895</v>
      </c>
      <c r="H17" s="7">
        <v>86870</v>
      </c>
      <c r="I17" s="7">
        <v>85000</v>
      </c>
      <c r="J17" s="7">
        <f t="shared" si="2"/>
        <v>85255</v>
      </c>
      <c r="K17" s="11" t="s">
        <v>10</v>
      </c>
      <c r="L17" s="11">
        <v>8</v>
      </c>
      <c r="M17" s="7">
        <f t="shared" si="1"/>
        <v>682040</v>
      </c>
    </row>
    <row r="18" spans="1:13">
      <c r="A18" s="4"/>
      <c r="B18" s="12"/>
      <c r="C18" s="27" t="s">
        <v>8</v>
      </c>
      <c r="D18" s="28"/>
      <c r="E18" s="28"/>
      <c r="F18" s="28"/>
      <c r="G18" s="28"/>
      <c r="H18" s="28"/>
      <c r="I18" s="28"/>
      <c r="J18" s="28"/>
      <c r="K18" s="28"/>
      <c r="L18" s="29"/>
      <c r="M18" s="5">
        <f>SUM(M8:M17)</f>
        <v>1430837.44</v>
      </c>
    </row>
    <row r="20" spans="1:13" ht="47.25" customHeight="1">
      <c r="A20" s="22" t="s">
        <v>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>
      <c r="C21" s="2" t="s">
        <v>18</v>
      </c>
      <c r="E21" s="3" t="s">
        <v>31</v>
      </c>
    </row>
  </sheetData>
  <mergeCells count="11">
    <mergeCell ref="A1:M1"/>
    <mergeCell ref="A2:M2"/>
    <mergeCell ref="A3:M3"/>
    <mergeCell ref="B6:B7"/>
    <mergeCell ref="A20:M20"/>
    <mergeCell ref="A4:M4"/>
    <mergeCell ref="A6:A7"/>
    <mergeCell ref="C6:C7"/>
    <mergeCell ref="J6:M6"/>
    <mergeCell ref="C18:L18"/>
    <mergeCell ref="D6:I6"/>
  </mergeCells>
  <pageMargins left="0.55118110236220474" right="0.1968503937007874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4" sqref="G1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ОНМЦ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snab1</dc:creator>
  <cp:lastModifiedBy>snab2</cp:lastModifiedBy>
  <cp:lastPrinted>2019-05-21T02:11:18Z</cp:lastPrinted>
  <dcterms:created xsi:type="dcterms:W3CDTF">2017-09-21T00:36:54Z</dcterms:created>
  <dcterms:modified xsi:type="dcterms:W3CDTF">2019-05-21T02:14:42Z</dcterms:modified>
</cp:coreProperties>
</file>