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935" windowHeight="101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Лист1!$A$1:$O$16</definedName>
  </definedNames>
  <calcPr calcId="124519"/>
</workbook>
</file>

<file path=xl/calcChain.xml><?xml version="1.0" encoding="utf-8"?>
<calcChain xmlns="http://schemas.openxmlformats.org/spreadsheetml/2006/main">
  <c r="I8" i="1"/>
  <c r="J8" s="1"/>
  <c r="K8" s="1"/>
  <c r="L8"/>
  <c r="M8" s="1"/>
  <c r="N8" s="1"/>
  <c r="O8" s="1"/>
  <c r="O9" s="1"/>
  <c r="G10" l="1"/>
</calcChain>
</file>

<file path=xl/sharedStrings.xml><?xml version="1.0" encoding="utf-8"?>
<sst xmlns="http://schemas.openxmlformats.org/spreadsheetml/2006/main" count="32" uniqueCount="32">
  <si>
    <t>№</t>
  </si>
  <si>
    <t>Ед. изм</t>
  </si>
  <si>
    <t>Кол-во</t>
  </si>
  <si>
    <t>Применяемый коэффициент</t>
  </si>
  <si>
    <t xml:space="preserve">Средняя арифметическая цена за единицу     &lt;ц&gt; </t>
  </si>
  <si>
    <t>Среднее квадратичное отклонение</t>
  </si>
  <si>
    <t>-</t>
  </si>
  <si>
    <t>Цена определена на основании средней арифметической цене за единицу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</si>
  <si>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</si>
  <si>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с округлением (вниз) до сотых долей после запятой (руб.)</t>
  </si>
  <si>
    <t>Цена за единицу изм. (руб.)</t>
  </si>
  <si>
    <t>Коммерческие предложения ( руб./ед.изм.)</t>
  </si>
  <si>
    <t xml:space="preserve">                                                 Метод сопоставимых рыночных цен (в соответствии с приказом МЭР РФ от 02.10.2013 №567)</t>
  </si>
  <si>
    <t>Обоснование начальной (максимальной) цены договора</t>
  </si>
  <si>
    <t>Наименование предмета договора</t>
  </si>
  <si>
    <t xml:space="preserve">Дата подготовки обоснования НМЦ: </t>
  </si>
  <si>
    <t xml:space="preserve">На основании проведенного анализа рынка и расчетов, НМЦ составляет: </t>
  </si>
  <si>
    <t>Однородность совокупности значений выявленных цен, используемых в расчете Н(М)Ц, ЦКЕП</t>
  </si>
  <si>
    <t xml:space="preserve">* При определении Н(М)Ц, ЦКЕП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Н(М)Ц, ЦКЕП,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
</t>
  </si>
  <si>
    <t>Н(М)Ц, ЦКЕП контракта с учетом округления цены за единицу (руб.)</t>
  </si>
  <si>
    <t>Н(М)Ц, ЦКЕП, определяемая методом сопоставимых рыночных цен (анализа рынка)*</t>
  </si>
  <si>
    <t>Используемый метод определения НМЦ :</t>
  </si>
  <si>
    <r>
      <rPr>
        <b/>
        <sz val="10"/>
        <color indexed="8"/>
        <rFont val="Times New Roman"/>
        <family val="1"/>
        <charset val="204"/>
      </rPr>
      <t>Расчет Н(М)Ц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</si>
  <si>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Итого</t>
  </si>
  <si>
    <t>руб. с НДС 20%</t>
  </si>
  <si>
    <t>шт.</t>
  </si>
  <si>
    <t>Приложение №2 к аукционной документации</t>
  </si>
  <si>
    <t>на поставку легкого автомобиля</t>
  </si>
  <si>
    <t>Легковой автомобиль LADA Vesta SW Cross Luxe или эквивалент</t>
  </si>
  <si>
    <t xml:space="preserve">Поставщик №1 б/н от 09.09.2020 г. </t>
  </si>
  <si>
    <t>Поставщик № 2 б/н от 04.09.2020 г.</t>
  </si>
  <si>
    <t>Поставщик № 3 б/н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</si>
</sst>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horizontal="center" vertical="top"/>
    </xf>
    <xf numFmtId="0" fontId="4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952500</xdr:rowOff>
    </xdr:from>
    <xdr:to>
      <xdr:col>11</xdr:col>
      <xdr:colOff>0</xdr:colOff>
      <xdr:row>6</xdr:row>
      <xdr:rowOff>1304925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2371725"/>
          <a:ext cx="1314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6838</xdr:colOff>
      <xdr:row>6</xdr:row>
      <xdr:rowOff>923925</xdr:rowOff>
    </xdr:from>
    <xdr:to>
      <xdr:col>9</xdr:col>
      <xdr:colOff>1006963</xdr:colOff>
      <xdr:row>6</xdr:row>
      <xdr:rowOff>1362075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2813" y="23431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</xdr:colOff>
      <xdr:row>6</xdr:row>
      <xdr:rowOff>1600200</xdr:rowOff>
    </xdr:from>
    <xdr:to>
      <xdr:col>11</xdr:col>
      <xdr:colOff>1504950</xdr:colOff>
      <xdr:row>6</xdr:row>
      <xdr:rowOff>1962150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77225" y="30194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266700</xdr:colOff>
      <xdr:row>6</xdr:row>
      <xdr:rowOff>1400175</xdr:rowOff>
    </xdr:from>
    <xdr:to>
      <xdr:col>11</xdr:col>
      <xdr:colOff>419100</xdr:colOff>
      <xdr:row>6</xdr:row>
      <xdr:rowOff>1628775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24875" y="28194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zoomScale="81" zoomScaleNormal="81" zoomScaleSheetLayoutView="81" workbookViewId="0">
      <selection activeCell="H18" sqref="H18"/>
    </sheetView>
  </sheetViews>
  <sheetFormatPr defaultRowHeight="15"/>
  <cols>
    <col min="1" max="1" width="5.85546875" customWidth="1"/>
    <col min="2" max="2" width="27.7109375" customWidth="1"/>
    <col min="3" max="3" width="8.140625" customWidth="1"/>
    <col min="4" max="4" width="10.42578125" customWidth="1"/>
    <col min="5" max="5" width="14.7109375" customWidth="1"/>
    <col min="6" max="6" width="14" customWidth="1"/>
    <col min="7" max="7" width="13.85546875" customWidth="1"/>
    <col min="8" max="8" width="11" customWidth="1"/>
    <col min="9" max="9" width="20" customWidth="1"/>
    <col min="10" max="10" width="18.5703125" customWidth="1"/>
    <col min="11" max="11" width="22.85546875" customWidth="1"/>
    <col min="12" max="12" width="24" customWidth="1"/>
    <col min="13" max="13" width="14.5703125" customWidth="1"/>
    <col min="14" max="14" width="15" customWidth="1"/>
    <col min="15" max="15" width="18.425781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9" t="s">
        <v>26</v>
      </c>
      <c r="N1" s="39"/>
      <c r="O1" s="39"/>
    </row>
    <row r="2" spans="1:16" ht="2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9"/>
      <c r="N2" s="39"/>
      <c r="O2" s="39"/>
    </row>
    <row r="3" spans="1:16" ht="18.75">
      <c r="A3" s="1"/>
      <c r="B3" s="44" t="s">
        <v>13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ht="18.75">
      <c r="A4" s="1"/>
      <c r="B4" s="16"/>
      <c r="C4" s="44" t="s">
        <v>27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7"/>
    </row>
    <row r="5" spans="1:16" ht="45.75" customHeight="1">
      <c r="A5" s="41" t="s">
        <v>21</v>
      </c>
      <c r="B5" s="41"/>
      <c r="C5" s="40" t="s">
        <v>12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6" ht="25.5" customHeight="1">
      <c r="A6" s="46" t="s">
        <v>0</v>
      </c>
      <c r="B6" s="46" t="s">
        <v>14</v>
      </c>
      <c r="C6" s="47" t="s">
        <v>1</v>
      </c>
      <c r="D6" s="47" t="s">
        <v>2</v>
      </c>
      <c r="E6" s="49" t="s">
        <v>11</v>
      </c>
      <c r="F6" s="49"/>
      <c r="G6" s="49"/>
      <c r="H6" s="12"/>
      <c r="I6" s="34" t="s">
        <v>17</v>
      </c>
      <c r="J6" s="34"/>
      <c r="K6" s="34"/>
      <c r="L6" s="36" t="s">
        <v>20</v>
      </c>
      <c r="M6" s="36"/>
      <c r="N6" s="36"/>
      <c r="O6" s="36"/>
    </row>
    <row r="7" spans="1:16" ht="242.25" customHeight="1">
      <c r="A7" s="46"/>
      <c r="B7" s="47"/>
      <c r="C7" s="48"/>
      <c r="D7" s="48"/>
      <c r="E7" s="2" t="s">
        <v>29</v>
      </c>
      <c r="F7" s="2" t="s">
        <v>30</v>
      </c>
      <c r="G7" s="2" t="s">
        <v>31</v>
      </c>
      <c r="H7" s="2" t="s">
        <v>3</v>
      </c>
      <c r="I7" s="3" t="s">
        <v>4</v>
      </c>
      <c r="J7" s="3" t="s">
        <v>5</v>
      </c>
      <c r="K7" s="4" t="s">
        <v>8</v>
      </c>
      <c r="L7" s="5" t="s">
        <v>22</v>
      </c>
      <c r="M7" s="14" t="s">
        <v>10</v>
      </c>
      <c r="N7" s="14" t="s">
        <v>9</v>
      </c>
      <c r="O7" s="14" t="s">
        <v>19</v>
      </c>
    </row>
    <row r="8" spans="1:16" s="20" customFormat="1" ht="66" customHeight="1">
      <c r="A8" s="18">
        <v>1</v>
      </c>
      <c r="B8" s="25" t="s">
        <v>28</v>
      </c>
      <c r="C8" s="23" t="s">
        <v>25</v>
      </c>
      <c r="D8" s="19">
        <v>1</v>
      </c>
      <c r="E8" s="26">
        <v>1043000</v>
      </c>
      <c r="F8" s="27">
        <v>1016500</v>
      </c>
      <c r="G8" s="26">
        <v>1016900</v>
      </c>
      <c r="H8" s="28" t="s">
        <v>6</v>
      </c>
      <c r="I8" s="28">
        <f t="shared" ref="I8" si="0">AVERAGE(E8:G8)</f>
        <v>1025466.6666666666</v>
      </c>
      <c r="J8" s="29">
        <f t="shared" ref="J8" si="1">SQRT(((SUM((POWER(G8-I8,2)),(POWER(F8-I8,2)),(POWER(E8-I8,2)))/(COLUMNS(E8:G8)-1))))</f>
        <v>15185.629171467785</v>
      </c>
      <c r="K8" s="29">
        <f t="shared" ref="K8" si="2">J8/I8*100</f>
        <v>1.4808505888182082</v>
      </c>
      <c r="L8" s="28">
        <f t="shared" ref="L8" si="3">((D8/3)*(SUM(E8:G8)))</f>
        <v>1025466.6666666666</v>
      </c>
      <c r="M8" s="30">
        <f t="shared" ref="M8" si="4">L8/D8</f>
        <v>1025466.6666666666</v>
      </c>
      <c r="N8" s="30">
        <f t="shared" ref="N8" si="5">ROUNDDOWN(M8,2)</f>
        <v>1025466.66</v>
      </c>
      <c r="O8" s="30">
        <f t="shared" ref="O8" si="6">N8*D8</f>
        <v>1025466.66</v>
      </c>
    </row>
    <row r="9" spans="1:16" s="11" customFormat="1" ht="17.25" customHeight="1">
      <c r="A9" s="21"/>
      <c r="B9" s="24" t="s">
        <v>23</v>
      </c>
      <c r="C9" s="21"/>
      <c r="D9" s="22"/>
      <c r="E9" s="31"/>
      <c r="F9" s="31"/>
      <c r="G9" s="31"/>
      <c r="H9" s="31"/>
      <c r="I9" s="31"/>
      <c r="J9" s="32"/>
      <c r="K9" s="32"/>
      <c r="L9" s="31"/>
      <c r="M9" s="33"/>
      <c r="N9" s="33"/>
      <c r="O9" s="30">
        <f>O8</f>
        <v>1025466.66</v>
      </c>
      <c r="P9" s="15"/>
    </row>
    <row r="10" spans="1:16" ht="15.75">
      <c r="A10" s="13" t="s">
        <v>16</v>
      </c>
      <c r="B10" s="13"/>
      <c r="C10" s="13"/>
      <c r="D10" s="13"/>
      <c r="E10" s="13"/>
      <c r="F10" s="13"/>
      <c r="G10" s="35">
        <f>O9</f>
        <v>1025466.66</v>
      </c>
      <c r="H10" s="35"/>
      <c r="I10" s="13" t="s">
        <v>24</v>
      </c>
      <c r="J10" s="13"/>
      <c r="K10" s="13"/>
      <c r="L10" s="13"/>
      <c r="M10" s="13"/>
      <c r="N10" s="13"/>
      <c r="O10" s="13"/>
    </row>
    <row r="11" spans="1:16" ht="15.75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6" ht="70.5" customHeight="1">
      <c r="A12" s="43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ht="15.75">
      <c r="A14" s="38"/>
      <c r="B14" s="38"/>
      <c r="C14" s="38"/>
      <c r="D14" s="6"/>
      <c r="E14" s="7"/>
      <c r="F14" s="8"/>
      <c r="G14" s="8"/>
      <c r="H14" s="10"/>
      <c r="I14" s="9"/>
      <c r="J14" s="10"/>
      <c r="K14" s="10"/>
      <c r="L14" s="10"/>
      <c r="M14" s="10"/>
      <c r="N14" s="10"/>
      <c r="O14" s="10"/>
    </row>
    <row r="15" spans="1:16">
      <c r="B15" s="37" t="s">
        <v>15</v>
      </c>
      <c r="C15" s="37"/>
      <c r="D15" s="37"/>
      <c r="E15" s="37"/>
      <c r="F15" s="37"/>
      <c r="G15" s="37"/>
    </row>
  </sheetData>
  <mergeCells count="18">
    <mergeCell ref="M1:O1"/>
    <mergeCell ref="M2:O2"/>
    <mergeCell ref="C5:O5"/>
    <mergeCell ref="A11:O11"/>
    <mergeCell ref="A12:O12"/>
    <mergeCell ref="B3:O3"/>
    <mergeCell ref="A5:B5"/>
    <mergeCell ref="A6:A7"/>
    <mergeCell ref="B6:B7"/>
    <mergeCell ref="C4:N4"/>
    <mergeCell ref="C6:C7"/>
    <mergeCell ref="D6:D7"/>
    <mergeCell ref="E6:G6"/>
    <mergeCell ref="I6:K6"/>
    <mergeCell ref="G10:H10"/>
    <mergeCell ref="L6:O6"/>
    <mergeCell ref="B15:G15"/>
    <mergeCell ref="A14:C14"/>
  </mergeCells>
  <pageMargins left="0" right="0" top="0" bottom="0" header="0" footer="0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Дудинская Л.П.</dc:creator>
  <cp:lastModifiedBy>DOU urist</cp:lastModifiedBy>
  <cp:lastPrinted>2020-07-15T14:16:56Z</cp:lastPrinted>
  <dcterms:created xsi:type="dcterms:W3CDTF">2017-01-11T16:30:22Z</dcterms:created>
  <dcterms:modified xsi:type="dcterms:W3CDTF">2020-09-14T12:46:54Z</dcterms:modified>
</cp:coreProperties>
</file>