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Тепловые сети трубопровод" sheetId="1" r:id="rId1"/>
    <sheet name="Тепловые сети строит часть" sheetId="2" r:id="rId2"/>
    <sheet name="Тепловые сети Система ОДК" sheetId="3" r:id="rId3"/>
    <sheet name="Система газоснабжения" sheetId="4" r:id="rId4"/>
  </sheets>
  <calcPr calcId="152511"/>
</workbook>
</file>

<file path=xl/calcChain.xml><?xml version="1.0" encoding="utf-8"?>
<calcChain xmlns="http://schemas.openxmlformats.org/spreadsheetml/2006/main">
  <c r="C23" i="4" l="1"/>
  <c r="C20" i="4"/>
  <c r="C17" i="4"/>
  <c r="C14" i="3"/>
  <c r="C143" i="2"/>
  <c r="C139" i="2"/>
  <c r="C138" i="2"/>
  <c r="C125" i="2"/>
  <c r="C124" i="2"/>
  <c r="C123" i="2"/>
  <c r="C122" i="2"/>
  <c r="C112" i="2"/>
  <c r="C111" i="2"/>
  <c r="C97" i="2"/>
  <c r="C96" i="2"/>
  <c r="C95" i="2"/>
  <c r="C94" i="2"/>
  <c r="C48" i="2"/>
  <c r="C43" i="2"/>
  <c r="C38" i="2"/>
  <c r="C34" i="2"/>
  <c r="C19" i="2"/>
  <c r="C90" i="1"/>
  <c r="C88" i="1"/>
  <c r="C57" i="1"/>
  <c r="C51" i="1"/>
  <c r="C43" i="1"/>
  <c r="C28" i="1"/>
  <c r="C27" i="1"/>
  <c r="C26" i="1"/>
  <c r="C25" i="1"/>
  <c r="C14" i="1"/>
  <c r="C11" i="1"/>
</calcChain>
</file>

<file path=xl/sharedStrings.xml><?xml version="1.0" encoding="utf-8"?>
<sst xmlns="http://schemas.openxmlformats.org/spreadsheetml/2006/main" count="616" uniqueCount="421">
  <si>
    <t>№ пп</t>
  </si>
  <si>
    <t>Наименование работ и затрат, единица измерения</t>
  </si>
  <si>
    <t>Количество</t>
  </si>
  <si>
    <t>Раздел 1. Трубопроводы</t>
  </si>
  <si>
    <t>Арматура</t>
  </si>
  <si>
    <t>1</t>
  </si>
  <si>
    <t>2</t>
  </si>
  <si>
    <t>Вентили проходные муфтовые 15кч18п для воды давлением 1,6 МПа (16 кгс/см2), диаметром 50 мм
(шт.)</t>
  </si>
  <si>
    <t>3</t>
  </si>
  <si>
    <t>Кран шаровой муфтовый 11Б27П1, диаметром 40 мм
(шт.)</t>
  </si>
  <si>
    <t>4</t>
  </si>
  <si>
    <t>5</t>
  </si>
  <si>
    <t>Вентили проходные муфтовые 15кч18п для воды давлением 1,6 МПа (16 кгс/см2), диаметром 32 мм
(шт.)</t>
  </si>
  <si>
    <t>6</t>
  </si>
  <si>
    <t>Кран шаровой муфтовый 11Б27П1, диаметром 25 мм
(шт.)</t>
  </si>
  <si>
    <t>7</t>
  </si>
  <si>
    <t>8</t>
  </si>
  <si>
    <t>Задвижки клиновые с выдвижным шпинделем фланцевые для воды и пара давлением 1 МПа (10 кгс/см2) 30с41нж диаметром 100 мм
(шт.)</t>
  </si>
  <si>
    <t>9</t>
  </si>
  <si>
    <t>Клапаны обратные поворотные под приварку 19с38нж, давлением 6,3 МПа (63 кгс/см2), диаметром 100 мм
(шт.)</t>
  </si>
  <si>
    <t>10</t>
  </si>
  <si>
    <t>11</t>
  </si>
  <si>
    <t>Задвижки клиновые с выдвижным шпинделем фланцевые для воды и пара давлением 1 МПа (10 кгс/см2) 30с41нж диаметром 50 мм
(шт.)</t>
  </si>
  <si>
    <t>12</t>
  </si>
  <si>
    <t>Клапаны обратные поворотные под приварку 19с38нж, давлением 6,3 МПа (63 кгс/см2), диаметром 50 мм
(шт.)</t>
  </si>
  <si>
    <t>Трубопровод</t>
  </si>
  <si>
    <t>трубы В ППУ изоляции</t>
  </si>
  <si>
    <t>13</t>
  </si>
  <si>
    <t>14</t>
  </si>
  <si>
    <t>Трубы стальные в пенополиуретановой изоляции при условном давлении 1,6 МПа t 150 С наружный диаметр 133 мм толщина стенки 4 мм
(м)</t>
  </si>
  <si>
    <t>15</t>
  </si>
  <si>
    <t>Пластина замковая из полиэтилена
(шт.)</t>
  </si>
  <si>
    <t>16</t>
  </si>
  <si>
    <t>Скорлупы из пенополиуретана для изоляции стыков труб диаметром 125 (133) мм
(компл.)</t>
  </si>
  <si>
    <t>17</t>
  </si>
  <si>
    <t>Лента полиэтиленовая термоусаживающаяся шириной 440 мм
(м)</t>
  </si>
  <si>
    <t>18</t>
  </si>
  <si>
    <t>Труба стальная изолированная пенополиуретаном (ГОСТ 30732-2006) в полиэтиленовой оболочке диаметром 133 мм, толщиной стенки 4,5 мм, наружным диаметром оболочки 225 мм
(м)</t>
  </si>
  <si>
    <t>19</t>
  </si>
  <si>
    <t>20</t>
  </si>
  <si>
    <t>21</t>
  </si>
  <si>
    <t>22</t>
  </si>
  <si>
    <t>23</t>
  </si>
  <si>
    <t>24</t>
  </si>
  <si>
    <t>Фасонные стальные сварные части, диаметр до 800 мм
(т)</t>
  </si>
  <si>
    <t>25</t>
  </si>
  <si>
    <t>26</t>
  </si>
  <si>
    <t>27</t>
  </si>
  <si>
    <t>Заглушка изоляции термоусаживаемая диаметром 133х225 мм длиной 150 мм_200 мм
(шт.)</t>
  </si>
  <si>
    <t>28</t>
  </si>
  <si>
    <t>29</t>
  </si>
  <si>
    <t>Манжета стенового ввода из эластомерного полиуретана диаметром 238 мм_М225
(шт.)</t>
  </si>
  <si>
    <t>трубы Изола ПРО</t>
  </si>
  <si>
    <t>30</t>
  </si>
  <si>
    <t>31</t>
  </si>
  <si>
    <t>Трубы напорные из полиэтилена низкого давления среднего типа, наружным диаметром 50 мм
(10 м)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</si>
  <si>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</si>
  <si>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</si>
  <si>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</si>
  <si>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</si>
  <si>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</si>
  <si>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</si>
  <si>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</si>
  <si>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</si>
  <si>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</si>
  <si>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</si>
  <si>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</si>
  <si>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Заглушка изоляции термоусаживаемая диаметром 32х90 мм длиной 150 мм_32х200 мм
(шт.)</t>
  </si>
  <si>
    <t>43</t>
  </si>
  <si>
    <t>Заглушка изоляции термоусаживаемая диаметром 32х90 мм длиной 150 мм_25х200 мм
(шт.)</t>
  </si>
  <si>
    <t>44</t>
  </si>
  <si>
    <t>45</t>
  </si>
  <si>
    <t>Соединительная арматура трубопроводов, переход диаметром 90х75 мм
(10 шт.)</t>
  </si>
  <si>
    <t>46</t>
  </si>
  <si>
    <t>47</t>
  </si>
  <si>
    <t>48</t>
  </si>
  <si>
    <t>49</t>
  </si>
  <si>
    <t>50</t>
  </si>
  <si>
    <t>51</t>
  </si>
  <si>
    <t>52</t>
  </si>
  <si>
    <t>Крепления для трубопроводов: кронштейны, планки, хомуты
(кг)</t>
  </si>
  <si>
    <t>Трубы к мокрым колодцам, дренажные</t>
  </si>
  <si>
    <t>53</t>
  </si>
  <si>
    <t>54</t>
  </si>
  <si>
    <t>Прокладка в камерах, для дренажей и воздушников</t>
  </si>
  <si>
    <t>55</t>
  </si>
  <si>
    <t>56</t>
  </si>
  <si>
    <t>57</t>
  </si>
  <si>
    <t>58</t>
  </si>
  <si>
    <t>Изоляция поверхностей</t>
  </si>
  <si>
    <t>трубы к мокрым колодцам (примечание 1)</t>
  </si>
  <si>
    <t>59</t>
  </si>
  <si>
    <t>60</t>
  </si>
  <si>
    <t>Мастика Вектор-1214 антикоррозийная
(т)</t>
  </si>
  <si>
    <t>61</t>
  </si>
  <si>
    <t>62</t>
  </si>
  <si>
    <t>Прокладка в камерах, для дренажей и воздушников (примечание 2)</t>
  </si>
  <si>
    <t>63</t>
  </si>
  <si>
    <t>64</t>
  </si>
  <si>
    <t>65</t>
  </si>
  <si>
    <t>66</t>
  </si>
  <si>
    <t>Мастика Вектор-1025 антикоррозийная, цвет красно-коричневый
(кг)</t>
  </si>
  <si>
    <t>Тепловая изоляция, компенационные маты</t>
  </si>
  <si>
    <t>67</t>
  </si>
  <si>
    <t>68</t>
  </si>
  <si>
    <t>69</t>
  </si>
  <si>
    <t>70</t>
  </si>
  <si>
    <t>Материал керамический жидкий "Астратек"
(л)</t>
  </si>
  <si>
    <t>71</t>
  </si>
  <si>
    <t>72</t>
  </si>
  <si>
    <t>73</t>
  </si>
  <si>
    <t>74</t>
  </si>
  <si>
    <t>75</t>
  </si>
  <si>
    <t>76</t>
  </si>
  <si>
    <t>Подушка из вспененного полиэтилена_мат РМ 2000х2000х40
(шт.)</t>
  </si>
  <si>
    <t>Ведомость объемов работ Тепловые сети. Трубопровод</t>
  </si>
  <si>
    <r>
      <t>Установка вентилей и клапанов обратных муфтовых диаметром: до 50 мм
(1 шт.)</t>
    </r>
    <r>
      <rPr>
        <i/>
        <sz val="7"/>
        <rFont val="Arial"/>
        <family val="2"/>
        <charset val="204"/>
      </rPr>
      <t xml:space="preserve">
</t>
    </r>
  </si>
  <si>
    <r>
      <t>Установка вентилей и клапанов обратных муфтовых диаметром: до 32 мм
(1 шт.)</t>
    </r>
    <r>
      <rPr>
        <i/>
        <sz val="7"/>
        <rFont val="Arial"/>
        <family val="2"/>
        <charset val="204"/>
      </rPr>
      <t xml:space="preserve">
</t>
    </r>
  </si>
  <si>
    <r>
      <t>Установка задвижек или клапанов стальных для горячей воды и пара диаметром: 100 мм
(1 компл. задвижек или клапана)</t>
    </r>
    <r>
      <rPr>
        <i/>
        <sz val="7"/>
        <rFont val="Arial"/>
        <family val="2"/>
        <charset val="204"/>
      </rPr>
      <t xml:space="preserve">
</t>
    </r>
  </si>
  <si>
    <r>
      <t>Установка задвижек или клапанов стальных для горячей воды и пара диаметром: 50 мм
(1 компл. задвижек или клапана)</t>
    </r>
    <r>
      <rPr>
        <i/>
        <sz val="7"/>
        <rFont val="Arial"/>
        <family val="2"/>
        <charset val="204"/>
      </rPr>
      <t xml:space="preserve">
</t>
    </r>
  </si>
  <si>
    <r>
      <t>0,052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</si>
  <si>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в непроходном канале в изоляции из пенополиуретана (ППУ) при условном давлении 1,6 МПа, температуре 150°С, диаметр труб: 125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</si>
  <si>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Комплект для изоляции стыка термоусадочной муфтой Д 133/225
(шт)</t>
    </r>
    <r>
      <rPr>
        <i/>
        <sz val="7"/>
        <rFont val="Arial"/>
        <family val="2"/>
        <charset val="204"/>
      </rPr>
      <t xml:space="preserve">
</t>
    </r>
  </si>
  <si>
    <r>
      <t>Комплект для изоляции стыка оцинкованной сталью Д 133/225
(шт)</t>
    </r>
    <r>
      <rPr>
        <i/>
        <sz val="7"/>
        <rFont val="Arial"/>
        <family val="2"/>
        <charset val="204"/>
      </rPr>
      <t xml:space="preserve">
</t>
    </r>
  </si>
  <si>
    <r>
      <t>Отвод Ст133х5,0-90°-ППУ-ПЭ ГОСТ 30732-2006
(шт)</t>
    </r>
    <r>
      <rPr>
        <i/>
        <sz val="7"/>
        <rFont val="Arial"/>
        <family val="2"/>
        <charset val="204"/>
      </rPr>
      <t xml:space="preserve">
</t>
    </r>
  </si>
  <si>
    <r>
      <t>Отвод Ст133х5,0-90°-ППУ-ОЦ ГОСТ 30732-2006
(шт)</t>
    </r>
    <r>
      <rPr>
        <i/>
        <sz val="7"/>
        <rFont val="Arial"/>
        <family val="2"/>
        <charset val="204"/>
      </rPr>
      <t xml:space="preserve">
</t>
    </r>
  </si>
  <si>
    <r>
      <t>Установка фасонных частей стальных сварных диаметром: 100-250 мм
(1 т фасонных частей)</t>
    </r>
    <r>
      <rPr>
        <i/>
        <sz val="7"/>
        <rFont val="Arial"/>
        <family val="2"/>
        <charset val="204"/>
      </rPr>
      <t xml:space="preserve">
</t>
    </r>
  </si>
  <si>
    <r>
      <t>0,38468</t>
    </r>
    <r>
      <rPr>
        <i/>
        <sz val="7"/>
        <rFont val="Arial"/>
        <family val="2"/>
        <charset val="204"/>
      </rPr>
      <t xml:space="preserve">
</t>
    </r>
  </si>
  <si>
    <r>
      <t>Концевой элемент трубопровода без кабелея вывода Ст133-ППУ-ПЭ 	ГОСТ 30732-2006
(шт)</t>
    </r>
    <r>
      <rPr>
        <i/>
        <sz val="7"/>
        <rFont val="Arial"/>
        <family val="2"/>
        <charset val="204"/>
      </rPr>
      <t xml:space="preserve">
</t>
    </r>
  </si>
  <si>
    <r>
      <t>Концевой элемент трубопровода с кабельным выводом Ст133-ППУ-ПЭ 	ГОСТ 30732-2006
(шт)</t>
    </r>
    <r>
      <rPr>
        <i/>
        <sz val="7"/>
        <rFont val="Arial"/>
        <family val="2"/>
        <charset val="204"/>
      </rPr>
      <t xml:space="preserve">
</t>
    </r>
  </si>
  <si>
    <r>
      <t>Заделка сальников при проходе труб через фундаменты или стены подвала диаметром: до 200 мм
(1 сальник)</t>
    </r>
    <r>
      <rPr>
        <i/>
        <sz val="7"/>
        <rFont val="Arial"/>
        <family val="2"/>
        <charset val="204"/>
      </rPr>
      <t xml:space="preserve">
</t>
    </r>
  </si>
  <si>
    <r>
      <t>Укладка трубопроводов из полиэтиленовых труб диаметром: 50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</si>
  <si>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0,056</t>
    </r>
    <r>
      <rPr>
        <i/>
        <sz val="7"/>
        <rFont val="Arial"/>
        <family val="2"/>
        <charset val="204"/>
      </rPr>
      <t xml:space="preserve">
</t>
    </r>
  </si>
  <si>
    <r>
      <t>Трубы из сшитого полиэтилена для системы горячего водоснабжения Труба Д 40/90 ИЗОЛА Т95
(м.п.)</t>
    </r>
    <r>
      <rPr>
        <i/>
        <sz val="7"/>
        <rFont val="Arial"/>
        <family val="2"/>
        <charset val="204"/>
      </rPr>
      <t xml:space="preserve">
</t>
    </r>
  </si>
  <si>
    <r>
      <t>28,28</t>
    </r>
    <r>
      <rPr>
        <i/>
        <sz val="7"/>
        <rFont val="Arial"/>
        <family val="2"/>
        <charset val="204"/>
      </rPr>
      <t xml:space="preserve">
</t>
    </r>
  </si>
  <si>
    <r>
      <t>Трубы из сшитого полиэтилена для системы горячего водоснабжения Труба Д 32/90 ИЗОЛА Т95
(м.п.)</t>
    </r>
    <r>
      <rPr>
        <i/>
        <sz val="7"/>
        <rFont val="Arial"/>
        <family val="2"/>
        <charset val="204"/>
      </rPr>
      <t xml:space="preserve">
</t>
    </r>
  </si>
  <si>
    <r>
      <t>Пресс-фитинг под сварку (в комплекте с монтажной гильзой – 1 шт.) Изола Т95 40 тип 2 нерж
(шт)</t>
    </r>
    <r>
      <rPr>
        <i/>
        <sz val="7"/>
        <rFont val="Arial"/>
        <family val="2"/>
        <charset val="204"/>
      </rPr>
      <t xml:space="preserve">
</t>
    </r>
  </si>
  <si>
    <r>
      <t>Пресс-фитинг под сварку (в комплекте с монтажной гильзой – 1 шт.) Изола Т95 32 тип 2 нерж
(шт)</t>
    </r>
    <r>
      <rPr>
        <i/>
        <sz val="7"/>
        <rFont val="Arial"/>
        <family val="2"/>
        <charset val="204"/>
      </rPr>
      <t xml:space="preserve">
</t>
    </r>
  </si>
  <si>
    <r>
      <t>Пресс-отвод равнопроходной 90 (в комплекте с монтажной гильзой – 2 шт.) из нержавеющей стали 	Изола Т95 40 тип 2
(шт)</t>
    </r>
    <r>
      <rPr>
        <i/>
        <sz val="7"/>
        <rFont val="Arial"/>
        <family val="2"/>
        <charset val="204"/>
      </rPr>
      <t xml:space="preserve">
</t>
    </r>
  </si>
  <si>
    <r>
      <t>Пресс-отвод равнопроходной 90 (в комплекте с монтажной гильзой – 2 шт.) из нержавеющей стали 	Изола Т95 32 тип 2
(шт)</t>
    </r>
    <r>
      <rPr>
        <i/>
        <sz val="7"/>
        <rFont val="Arial"/>
        <family val="2"/>
        <charset val="204"/>
      </rPr>
      <t xml:space="preserve">
</t>
    </r>
  </si>
  <si>
    <r>
      <t>0,05712</t>
    </r>
    <r>
      <rPr>
        <i/>
        <sz val="7"/>
        <rFont val="Arial"/>
        <family val="2"/>
        <charset val="204"/>
      </rPr>
      <t xml:space="preserve">
</t>
    </r>
  </si>
  <si>
    <r>
      <t>Отвод Ст32х3,3-90°-ППУ-ОЦ ГОСТ 30732-2006
(шт)</t>
    </r>
    <r>
      <rPr>
        <i/>
        <sz val="7"/>
        <rFont val="Arial"/>
        <family val="2"/>
        <charset val="204"/>
      </rPr>
      <t xml:space="preserve">
</t>
    </r>
  </si>
  <si>
    <r>
      <t>Отвод Ст25х3,2-90°-ППУ-ОЦ ГОСТ 30732-2006
(шт)</t>
    </r>
    <r>
      <rPr>
        <i/>
        <sz val="7"/>
        <rFont val="Arial"/>
        <family val="2"/>
        <charset val="204"/>
      </rPr>
      <t xml:space="preserve">
</t>
    </r>
  </si>
  <si>
    <r>
      <t>Установка полиэтиленовых фасонных частей: отводов, колен, патрубков, переходов
(10 фасонных частей)</t>
    </r>
    <r>
      <rPr>
        <i/>
        <sz val="7"/>
        <rFont val="Arial"/>
        <family val="2"/>
        <charset val="204"/>
      </rPr>
      <t xml:space="preserve">
</t>
    </r>
  </si>
  <si>
    <r>
      <t>1,8</t>
    </r>
    <r>
      <rPr>
        <i/>
        <sz val="7"/>
        <rFont val="Arial"/>
        <family val="2"/>
        <charset val="204"/>
      </rPr>
      <t xml:space="preserve">
</t>
    </r>
  </si>
  <si>
    <r>
      <t>Комплект для изоляции стыка оцинкованной сталью Д 32/125
(шт)</t>
    </r>
    <r>
      <rPr>
        <i/>
        <sz val="7"/>
        <rFont val="Arial"/>
        <family val="2"/>
        <charset val="204"/>
      </rPr>
      <t xml:space="preserve">
</t>
    </r>
  </si>
  <si>
    <r>
      <t>Комплект для изоляции стыка оцинкованной сталью Д 25/110
(шт)</t>
    </r>
    <r>
      <rPr>
        <i/>
        <sz val="7"/>
        <rFont val="Arial"/>
        <family val="2"/>
        <charset val="204"/>
      </rPr>
      <t xml:space="preserve">
</t>
    </r>
  </si>
  <si>
    <r>
      <t>Комплект для изоляции отвода КИУ-2
(шт)</t>
    </r>
    <r>
      <rPr>
        <i/>
        <sz val="7"/>
        <rFont val="Arial"/>
        <family val="2"/>
        <charset val="204"/>
      </rPr>
      <t xml:space="preserve">
</t>
    </r>
  </si>
  <si>
    <r>
      <t>Торцевая термоусаживаемая заглушка изоляции ТТЗ 1
(шт)</t>
    </r>
    <r>
      <rPr>
        <i/>
        <sz val="7"/>
        <rFont val="Arial"/>
        <family val="2"/>
        <charset val="204"/>
      </rPr>
      <t xml:space="preserve">
</t>
    </r>
  </si>
  <si>
    <r>
      <t>Заделка сальников при проходе труб через фундаменты или стены подвала диаметром: до 100 мм
(1 сальник)</t>
    </r>
    <r>
      <rPr>
        <i/>
        <sz val="7"/>
        <rFont val="Arial"/>
        <family val="2"/>
        <charset val="204"/>
      </rPr>
      <t xml:space="preserve">
</t>
    </r>
  </si>
  <si>
    <r>
      <t>12</t>
    </r>
    <r>
      <rPr>
        <i/>
        <sz val="7"/>
        <rFont val="Arial"/>
        <family val="2"/>
        <charset val="204"/>
      </rPr>
      <t xml:space="preserve">
</t>
    </r>
  </si>
  <si>
    <r>
      <t>Стеновой уплотнитель Д90
(шт)</t>
    </r>
    <r>
      <rPr>
        <i/>
        <sz val="7"/>
        <rFont val="Arial"/>
        <family val="2"/>
        <charset val="204"/>
      </rPr>
      <t xml:space="preserve">
</t>
    </r>
  </si>
  <si>
    <r>
      <t>Укладка стальных водопроводных труб с гидравлическим испытанием диаметром: 50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</si>
  <si>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Укладка стальных водопроводных труб с гидравлическим испытанием диаметром: 100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</si>
  <si>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отопления и газоснабжения из стальных бесшовных труб диаметром: 125 мм
(100 м трубопровода)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</si>
  <si>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отопления из стальных водогазопроводных неоцинкованных труб диаметром: 50 мм
(100 м трубопровода)</t>
    </r>
    <r>
      <rPr>
        <i/>
        <sz val="7"/>
        <rFont val="Arial"/>
        <family val="2"/>
        <charset val="204"/>
      </rPr>
      <t xml:space="preserve">
</t>
    </r>
  </si>
  <si>
    <r>
      <t>0,06</t>
    </r>
    <r>
      <rPr>
        <i/>
        <sz val="7"/>
        <rFont val="Arial"/>
        <family val="2"/>
        <charset val="204"/>
      </rPr>
      <t xml:space="preserve">
</t>
    </r>
  </si>
  <si>
    <r>
      <t>0,03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</si>
  <si>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отопления из стальных водогазопроводных неоцинкованных труб диаметром: 32 мм
(100 м трубопровода)</t>
    </r>
    <r>
      <rPr>
        <i/>
        <sz val="7"/>
        <rFont val="Arial"/>
        <family val="2"/>
        <charset val="204"/>
      </rPr>
      <t xml:space="preserve">
</t>
    </r>
  </si>
  <si>
    <r>
      <t>Прокладка трубопроводов отопления из стальных водогазопроводных неоцинкованных труб диаметром: 25 мм
(100 м трубопровода)</t>
    </r>
    <r>
      <rPr>
        <i/>
        <sz val="7"/>
        <rFont val="Arial"/>
        <family val="2"/>
        <charset val="204"/>
      </rPr>
      <t xml:space="preserve">
</t>
    </r>
  </si>
  <si>
    <r>
      <t>0,003</t>
    </r>
    <r>
      <rPr>
        <i/>
        <sz val="7"/>
        <rFont val="Arial"/>
        <family val="2"/>
        <charset val="204"/>
      </rPr>
      <t xml:space="preserve">
</t>
    </r>
  </si>
  <si>
    <r>
      <t>Нанесение весьма усиленной антикоррозионной битумно-резиновой или битумно-полимерной изоляции на стальные трубопроводы диаметром: 50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</si>
  <si>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Нанесение весьма усиленной антикоррозионной битумно-резиновой или битумно-полимерной изоляции на стальные трубопроводы диаметром: 100 мм
(1 км трубопровода)</t>
    </r>
    <r>
      <rPr>
        <i/>
        <sz val="7"/>
        <rFont val="Arial"/>
        <family val="2"/>
        <charset val="204"/>
      </rPr>
      <t xml:space="preserve">
</t>
    </r>
  </si>
  <si>
    <r>
      <t>Окраска металлических огрунтованных поверхностей: краской БТ-177 серебристой_(Мастика Вектор-1214)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</si>
  <si>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0,1</t>
    </r>
    <r>
      <rPr>
        <i/>
        <sz val="7"/>
        <rFont val="Arial"/>
        <family val="2"/>
        <charset val="204"/>
      </rPr>
      <t xml:space="preserve">
</t>
    </r>
  </si>
  <si>
    <r>
      <t>0,0018</t>
    </r>
    <r>
      <rPr>
        <i/>
        <sz val="7"/>
        <rFont val="Arial"/>
        <family val="2"/>
        <charset val="204"/>
      </rPr>
      <t xml:space="preserve">
</t>
    </r>
  </si>
  <si>
    <r>
      <t>Огрунтовка металлических поверхностей за один раз: грунтовкой ЭП-057_(мастикой Вектор-1025)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</si>
  <si>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Изоляция плоских и криволинейных поверхностей из пенополиуретана методом напыления
(1 м3 изоляции)</t>
    </r>
    <r>
      <rPr>
        <i/>
        <sz val="7"/>
        <rFont val="Arial"/>
        <family val="2"/>
        <charset val="204"/>
      </rPr>
      <t xml:space="preserve">
</t>
    </r>
  </si>
  <si>
    <r>
      <t>Изоляция ТТМ-В толщиной 40 мм
(кг)</t>
    </r>
    <r>
      <rPr>
        <i/>
        <sz val="7"/>
        <rFont val="Arial"/>
        <family val="2"/>
        <charset val="204"/>
      </rPr>
      <t xml:space="preserve">
</t>
    </r>
  </si>
  <si>
    <r>
      <t>165</t>
    </r>
    <r>
      <rPr>
        <i/>
        <sz val="7"/>
        <rFont val="Arial"/>
        <family val="2"/>
        <charset val="204"/>
      </rPr>
      <t xml:space="preserve">
</t>
    </r>
  </si>
  <si>
    <r>
      <t>2,8</t>
    </r>
    <r>
      <rPr>
        <i/>
        <sz val="7"/>
        <rFont val="Arial"/>
        <family val="2"/>
        <charset val="204"/>
      </rPr>
      <t xml:space="preserve">
</t>
    </r>
  </si>
  <si>
    <r>
      <t>0,039</t>
    </r>
    <r>
      <rPr>
        <i/>
        <sz val="7"/>
        <rFont val="Arial"/>
        <family val="2"/>
        <charset val="204"/>
      </rPr>
      <t xml:space="preserve">
</t>
    </r>
  </si>
  <si>
    <r>
      <t>Изоляция стальных трубопроводов жидким теплоизоляционным покрытием, диаметр трубы: 32 мм_ "СЛАГС-К" в 2 слоя
(100 м трубопровода)</t>
    </r>
    <r>
      <rPr>
        <i/>
        <sz val="7"/>
        <rFont val="Arial"/>
        <family val="2"/>
        <charset val="204"/>
      </rPr>
      <t xml:space="preserve">
</t>
    </r>
  </si>
  <si>
    <r>
      <t>Изоляция стальных трубопроводов жидким теплоизоляционным покрытием, диаметр трубы: 25 мм_ "СЛАГС-К" в 2 слоя
(100 м трубопровода)</t>
    </r>
    <r>
      <rPr>
        <i/>
        <sz val="7"/>
        <rFont val="Arial"/>
        <family val="2"/>
        <charset val="204"/>
      </rPr>
      <t xml:space="preserve">
</t>
    </r>
  </si>
  <si>
    <r>
      <t>Влагозвщитное покрытие "СЛАГС-К" в 2 слоя
(кг)</t>
    </r>
    <r>
      <rPr>
        <i/>
        <sz val="7"/>
        <rFont val="Arial"/>
        <family val="2"/>
        <charset val="204"/>
      </rPr>
      <t xml:space="preserve">
</t>
    </r>
  </si>
  <si>
    <r>
      <t>9,9</t>
    </r>
    <r>
      <rPr>
        <i/>
        <sz val="7"/>
        <rFont val="Arial"/>
        <family val="2"/>
        <charset val="204"/>
      </rPr>
      <t xml:space="preserve">
</t>
    </r>
  </si>
  <si>
    <r>
      <t>0,19</t>
    </r>
    <r>
      <rPr>
        <i/>
        <sz val="7"/>
        <rFont val="Arial"/>
        <family val="2"/>
        <charset val="204"/>
      </rPr>
      <t xml:space="preserve">
</t>
    </r>
  </si>
  <si>
    <r>
      <t>Покрытие поверхности изоляции трубопроводов: стеклопластиками РСТ, тканями стеклянными
(100 м2 поверхности покрытия изоляции)</t>
    </r>
    <r>
      <rPr>
        <i/>
        <sz val="7"/>
        <rFont val="Arial"/>
        <family val="2"/>
        <charset val="204"/>
      </rPr>
      <t xml:space="preserve">
</t>
    </r>
  </si>
  <si>
    <r>
      <t>Изоляция плоских и криволинейных поверхностей пластинами (плитами) из вспененного каучука ( «Армофлекс»), вспененного полиэтилена ( «Термофлекс»)_(маты РМ)
(10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</si>
  <si>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4</t>
    </r>
    <r>
      <rPr>
        <i/>
        <sz val="7"/>
        <rFont val="Arial"/>
        <family val="2"/>
        <charset val="204"/>
      </rPr>
      <t xml:space="preserve">
</t>
    </r>
  </si>
  <si>
    <t>Раздел 1. Общестроительные работы</t>
  </si>
  <si>
    <t>Земляные работы</t>
  </si>
  <si>
    <t>Канал теплосети</t>
  </si>
  <si>
    <t>Бетон тяжелый, крупность заполнителя 20 мм, класс В3,5 (М50)
(м3)</t>
  </si>
  <si>
    <t>Бетон тяжелый, крупность заполнителя 20 мм, класс В7,5 (М100)
(м3)</t>
  </si>
  <si>
    <t>Доплата на водонепроницаемость W4 (ТСЦ прилож.4 п.5). Цена 406х2%=8,12
(м3)</t>
  </si>
  <si>
    <t>Лотки ЛК 300.210.90-3 бетон В15 (М200), объем 1,38 м3, расход арматуры 48,6 кг (серия 3.006.1-8)
(шт.)</t>
  </si>
  <si>
    <t>Доборные лотки ЛК 75.210.90-3 бетон В15 (М200), объем 0,35 м3, расход арматуры 12,6 кг
(шт.)</t>
  </si>
  <si>
    <t>Плита перекрытия ПТ 300.210.14-3 /бетон В15 (М200), объем 0,87 м3, расход ар-ры 37,8 кг/ (серия 3.006.1-8)
(шт.)</t>
  </si>
  <si>
    <t>Плита перекрытия доборная ПТ 75.210.14-3 /бетон В15 (М200), объем 0,22 м3, расход ар-ры 8,5 кг/ (серия 3.006.1-8)
(шт.)</t>
  </si>
  <si>
    <t>Плита днища ПДУ 300.300.20-6 /бетон В15 (М200), объем 1,80 м3, расход ар-ры 289,1 кг / (серия 3.006.1-8)
(шт.)</t>
  </si>
  <si>
    <t>Балки перекрытий каналов Б 10 /бетон В15 (М200), объем 0,32 м3, расход ар-ры 33,1 кг/ (серия 3.006.1-8)
(шт.)</t>
  </si>
  <si>
    <t>Гидроизоляция</t>
  </si>
  <si>
    <t>стены</t>
  </si>
  <si>
    <t>Толь с крупнозернистой посыпкой гидроизоляционный марки ТГ-350
(м2)</t>
  </si>
  <si>
    <t>Гидростеклоизол
(м2)</t>
  </si>
  <si>
    <t>Смесь сухая гидроизоляционная обмазочная эластичная "АкваНАСТ-А"
(т)</t>
  </si>
  <si>
    <t>Смесь сухая гидроизоляционная проникающая Гидротэкс-В
(кг)</t>
  </si>
  <si>
    <t>перекрытий</t>
  </si>
  <si>
    <t>Засыпка канала</t>
  </si>
  <si>
    <t>Песок природный для строительных работ средний
(м3)</t>
  </si>
  <si>
    <t>Камера УТ1  (днище Дм1)</t>
  </si>
  <si>
    <t>Бетон тяжелый, крупность заполнителя 10 мм, класс В7,5 (М100)
(м3)</t>
  </si>
  <si>
    <t>Доплата на водонепроницаемость W4 (ТСЦ прилож.4 п.5). Цена 421,11х2%=8,42
(м3)</t>
  </si>
  <si>
    <t>Бетон тяжелый, крупность заполнителя 10 мм, класс В22,5 (М300)
(м3)</t>
  </si>
  <si>
    <t>Горячекатаная арматурная сталь класса А-I, А-II, А-III
(т)</t>
  </si>
  <si>
    <t>Люки чугунные легкие
(шт.)</t>
  </si>
  <si>
    <t>Бетон тяжелый, крупность заполнителя 20 мм, класс В15 (М200)
(м3)</t>
  </si>
  <si>
    <r>
      <t>5,84</t>
    </r>
    <r>
      <rPr>
        <i/>
        <sz val="7"/>
        <rFont val="Arial"/>
        <family val="2"/>
        <charset val="204"/>
      </rPr>
      <t xml:space="preserve">
3,34+2,5</t>
    </r>
  </si>
  <si>
    <t>Доплата на водонепроницаемость W4 (ТСЦ прилож.4 п.5). Цена 495х2%=9,9
(м3)</t>
  </si>
  <si>
    <t>Горячекатаная арматурная сталь периодического профиля класса А-III, диаметром 12 мм
(т)</t>
  </si>
  <si>
    <t>Каркасы арматурные класса A-I диаметром 8 мм
(т)</t>
  </si>
  <si>
    <t>Блоки бетонные стен подвалов сплошные (ГОСТ13579-78) ФБС9-4-6-Т /бетон В7,5 (М100), объем 0,195 м3, расход арматуры 0,76 кг/
(шт.)</t>
  </si>
  <si>
    <t>Блоки бетонные стен подвалов сплошные (ГОСТ13579-78) ФБС12-4-6-Т /бетон В7,5 (М100), объем 0,265 м3, расход арматуры 1,46 кг/
(шт.)</t>
  </si>
  <si>
    <t>Балки перекрытий каналов Б 4 /бетон В20 (М250), объем 0,21 м3, расход ар-ры 50,5 кг/ (серия 3.006.1-8)
(шт.)</t>
  </si>
  <si>
    <t>Перемычка брусковая 3ПБ25-8-п /бетон В15 (М200), объем 0,065 м3, расход арматуры 2,42 кг/ (серия 1.038.1-1 вып. 1)
(шт.)</t>
  </si>
  <si>
    <t>Плита перекрытия с отверстиями ПТО 150.150.12-6 /бетон В15 (М200), объем 0,22 м3, расход ар-ры 40,7 кг/ (серия 3.006.1-8)
(шт.)</t>
  </si>
  <si>
    <t>Кольцо стеновое смотровых колодцев КС7.3 /бетон В15 (М200), объем 0,05 м3, расход арматуры 1,64 кг/ (серия 3.900.1-14)
(шт.)</t>
  </si>
  <si>
    <t>Кольцо опорное КО-6 /бетон В15 (М200), объем 0,02 м3, расход ар-ры 1,10 кг/ (серия 3.900.1-14)
(шт.)</t>
  </si>
  <si>
    <t>Люк чугунный тяжелый (ГОСТ 3634-99) марка Т(С250)-ТС-1- 60
(шт)</t>
  </si>
  <si>
    <t>Конструктивные элементы вспомогательного назначения с преобладанием профильного проката без отверстий и сборосварочных операций
(т)</t>
  </si>
  <si>
    <t>Сальник набивной (серия 5.900-2) длиной 200 мм, диаметром условного прохода 50 мм_5.400-2 ТМ91-02
(шт.)</t>
  </si>
  <si>
    <t>Сальник набивной (серия 5.900-2) длиной 200 мм, диаметром условного прохода 100 мм_5.400-2 ТМ91-02
(шт.)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</si>
  <si>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
(т)</t>
  </si>
  <si>
    <t>Ограждения лестничных проемов, лестничные марши, пожарные лестницы_стремянка С-3
(т)</t>
  </si>
  <si>
    <t>Переходные мостики, площадки прямоугольные
(т)</t>
  </si>
  <si>
    <t>Мокрый колодец МК1</t>
  </si>
  <si>
    <t>77</t>
  </si>
  <si>
    <t>78</t>
  </si>
  <si>
    <t>Кольца для колодцев сборные железобетонные диаметром 1000 мм
(м)</t>
  </si>
  <si>
    <t>79</t>
  </si>
  <si>
    <t>Плиты железобетонные покрытий, перекрытий и днищ
(м3)</t>
  </si>
  <si>
    <t>80</t>
  </si>
  <si>
    <t>Бетон тяжелый, класс В3,5 (М50)
(м3)</t>
  </si>
  <si>
    <t>81</t>
  </si>
  <si>
    <t>Бетон тяжелый, класс В15 (М200)
(м3)</t>
  </si>
  <si>
    <t>82</t>
  </si>
  <si>
    <t>Бетон тяжелый, класс В7,5 (М100)
(м3)</t>
  </si>
  <si>
    <t>83</t>
  </si>
  <si>
    <t>84</t>
  </si>
  <si>
    <t>Бетон тяжелый, класс В12,5 (М150)
(м3)</t>
  </si>
  <si>
    <t>85</t>
  </si>
  <si>
    <t>Доплата на водонепроницаемость W4 (ТСЦ прилож.4 п.5). Цена 451,19х2%=9,02
(м3)</t>
  </si>
  <si>
    <t>86</t>
  </si>
  <si>
    <t>Плита днища ПН10 /бетон В15 (М200), объем 0,18 м3, расход ар-ры 15,14 кг / (серия 3.900.1-14)
(шт.)</t>
  </si>
  <si>
    <t>87</t>
  </si>
  <si>
    <t>Плита перекрытия ПП10-1 /бетон В15 (М200), объем 0,10 м3, расход ар-ры 8,38 кг/ (серия 3.900.1-14)
(шт.)</t>
  </si>
  <si>
    <t>88</t>
  </si>
  <si>
    <t>Кольцо стеновое смотровых колодцев КС10.9 /бетон В15 (М200), объем 0,24 м3, расход арматуры 5,66 кг/ (серия 3.900.1-14)
(шт.)</t>
  </si>
  <si>
    <t>89</t>
  </si>
  <si>
    <t>Кольцо стеновое смотровых колодцев КС10.6 /бетон В15 (М200), объем 0,16 м3, расход арматуры 3,95 кг/ (серия 3.900.1-14)
(шт.)</t>
  </si>
  <si>
    <t>90</t>
  </si>
  <si>
    <t>91</t>
  </si>
  <si>
    <t>92</t>
  </si>
  <si>
    <t>93</t>
  </si>
  <si>
    <t>Скобы ходовые
(кг)</t>
  </si>
  <si>
    <t>94</t>
  </si>
  <si>
    <t>95</t>
  </si>
  <si>
    <t>Лента стальная упаковочная, мягкая, нормальной точности 0,7х20-50 мм
(т)</t>
  </si>
  <si>
    <t>96</t>
  </si>
  <si>
    <t>Бризол
(1000 м2)</t>
  </si>
  <si>
    <t>97</t>
  </si>
  <si>
    <t>Ткань для проклейки швов
(м2)</t>
  </si>
  <si>
    <t>98</t>
  </si>
  <si>
    <t>99</t>
  </si>
  <si>
    <t>100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</si>
  <si>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
(т)</t>
  </si>
  <si>
    <t>101</t>
  </si>
  <si>
    <t>Сальник набивной (серия 5.900-2) длиной 200 мм, диаметром условного прохода 100 мм
(шт.)</t>
  </si>
  <si>
    <t>102</t>
  </si>
  <si>
    <t>Сальник набивной (серия 5.900-2) длиной 200 мм, диаметром условного прохода 50 мм
(шт.)</t>
  </si>
  <si>
    <t>Сбросной колодец СБК1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</si>
  <si>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</si>
  <si>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</si>
  <si>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</si>
  <si>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</si>
  <si>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</si>
  <si>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</si>
  <si>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</si>
  <si>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</si>
  <si>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</si>
  <si>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</si>
  <si>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</si>
  <si>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</si>
  <si>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</si>
  <si>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</si>
  <si>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</si>
  <si>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</si>
  <si>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</si>
  <si>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</si>
  <si>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</si>
  <si>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</si>
  <si>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</si>
  <si>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</si>
  <si>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</si>
  <si>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</si>
  <si>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</si>
  <si>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Окраска мет.конструкций</t>
  </si>
  <si>
    <t>128</t>
  </si>
  <si>
    <t>Ведомость объемов работ Тепловые сети. Строительная часть</t>
  </si>
  <si>
    <r>
      <t>Разработка траншей экскаватором &lt;обратная лопата&gt; с ковшом вместимостью 0,25 м3, группа грунтов 2 (в отвал)_(письмо №2453 от 23.11.18)
(1000 м3 грунта)</t>
    </r>
    <r>
      <rPr>
        <i/>
        <sz val="7"/>
        <rFont val="Arial"/>
        <family val="2"/>
        <charset val="204"/>
      </rPr>
      <t xml:space="preserve">
</t>
    </r>
  </si>
  <si>
    <r>
      <t>0,1348</t>
    </r>
    <r>
      <rPr>
        <i/>
        <sz val="7"/>
        <rFont val="Arial"/>
        <family val="2"/>
        <charset val="204"/>
      </rPr>
      <t xml:space="preserve">
</t>
    </r>
  </si>
  <si>
    <r>
      <t>0,188</t>
    </r>
    <r>
      <rPr>
        <i/>
        <sz val="7"/>
        <rFont val="Arial"/>
        <family val="2"/>
        <charset val="204"/>
      </rPr>
      <t xml:space="preserve">
</t>
    </r>
  </si>
  <si>
    <r>
      <t>Разработка траншей экскаватором &lt;обратная лопата&gt; с ковшом вместимостью 0,25 м3, группа грунтов 2 (в отвал)
(1000 м3 грунта)</t>
    </r>
    <r>
      <rPr>
        <i/>
        <sz val="7"/>
        <rFont val="Arial"/>
        <family val="2"/>
        <charset val="204"/>
      </rPr>
      <t xml:space="preserve">
</t>
    </r>
  </si>
  <si>
    <r>
      <t>Разработка грунта вручную в траншеях глубиной до 2 м без креплений с откосами, группа грунтов 2
(100 м3 грунта)</t>
    </r>
    <r>
      <rPr>
        <i/>
        <sz val="7"/>
        <rFont val="Arial"/>
        <family val="2"/>
        <charset val="204"/>
      </rPr>
      <t xml:space="preserve">
</t>
    </r>
  </si>
  <si>
    <r>
      <t>Засыпка траншей и котлованов с перемещением грунта до 5 м бульдозерами мощностью: 59 кВт (80 л.с.), группа грунтов 2
(1000 м3 грунта)</t>
    </r>
    <r>
      <rPr>
        <i/>
        <sz val="7"/>
        <rFont val="Arial"/>
        <family val="2"/>
        <charset val="204"/>
      </rPr>
      <t xml:space="preserve">
</t>
    </r>
  </si>
  <si>
    <r>
      <t>Засыпка вручную траншей, пазух котлованов и ям, группа грунтов 1
(100 м3 грунта)</t>
    </r>
    <r>
      <rPr>
        <i/>
        <sz val="7"/>
        <rFont val="Arial"/>
        <family val="2"/>
        <charset val="204"/>
      </rPr>
      <t xml:space="preserve">
</t>
    </r>
  </si>
  <si>
    <r>
      <t>Уплотнение грунта пневматическими трамбовками, группа грунтов 1-2
(100 м3 уплотненного грунта)</t>
    </r>
    <r>
      <rPr>
        <i/>
        <sz val="7"/>
        <rFont val="Arial"/>
        <family val="2"/>
        <charset val="204"/>
      </rPr>
      <t xml:space="preserve">
</t>
    </r>
  </si>
  <si>
    <r>
      <t>0,20625</t>
    </r>
    <r>
      <rPr>
        <i/>
        <sz val="7"/>
        <rFont val="Arial"/>
        <family val="2"/>
        <charset val="204"/>
      </rPr>
      <t xml:space="preserve">
</t>
    </r>
  </si>
  <si>
    <r>
      <t>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</si>
  <si>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0,12</t>
    </r>
    <r>
      <rPr>
        <i/>
        <sz val="7"/>
        <rFont val="Arial"/>
        <family val="2"/>
        <charset val="204"/>
      </rPr>
      <t xml:space="preserve">
</t>
    </r>
  </si>
  <si>
    <r>
      <t>0,2172</t>
    </r>
    <r>
      <rPr>
        <i/>
        <sz val="7"/>
        <rFont val="Arial"/>
        <family val="2"/>
        <charset val="204"/>
      </rPr>
      <t xml:space="preserve">
</t>
    </r>
  </si>
  <si>
    <r>
      <t>Устройство непроходных каналов: одноячейковых, перекрываемых или опирающихся на плиту_(ЛК1, ЛК2, УП1...2)
(100 м3 сборных конструкций)</t>
    </r>
    <r>
      <rPr>
        <i/>
        <sz val="7"/>
        <rFont val="Arial"/>
        <family val="2"/>
        <charset val="204"/>
      </rPr>
      <t xml:space="preserve">
</t>
    </r>
  </si>
  <si>
    <r>
      <t>15</t>
    </r>
    <r>
      <rPr>
        <i/>
        <sz val="7"/>
        <rFont val="Arial"/>
        <family val="2"/>
        <charset val="204"/>
      </rPr>
      <t xml:space="preserve">
</t>
    </r>
  </si>
  <si>
    <r>
      <t>Кладка стен приямков и каналов_(углы поворота)
(1 м3 кладки)</t>
    </r>
    <r>
      <rPr>
        <i/>
        <sz val="7"/>
        <rFont val="Arial"/>
        <family val="2"/>
        <charset val="204"/>
      </rPr>
      <t xml:space="preserve">
</t>
    </r>
  </si>
  <si>
    <r>
      <t>Улучшенная штукатурка фасадов цементно-известковым раствором по камню: стен
(100 м2 оштукатуриваемой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</si>
  <si>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0,55</t>
    </r>
    <r>
      <rPr>
        <i/>
        <sz val="7"/>
        <rFont val="Arial"/>
        <family val="2"/>
        <charset val="204"/>
      </rPr>
      <t xml:space="preserve">
</t>
    </r>
  </si>
  <si>
    <r>
      <t>Гидроизоляция стен, фундаментов: боковая оклеечная по выровненной поверхности бутовой кладки, кирпичу и бетону в 2 слоя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</si>
  <si>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Кладка стен приямков и каналов_(защитная стенка)
(1 м3 кладки)</t>
    </r>
    <r>
      <rPr>
        <i/>
        <sz val="7"/>
        <rFont val="Arial"/>
        <family val="2"/>
        <charset val="204"/>
      </rPr>
      <t xml:space="preserve">
</t>
    </r>
  </si>
  <si>
    <r>
      <t>4,884</t>
    </r>
    <r>
      <rPr>
        <i/>
        <sz val="7"/>
        <rFont val="Arial"/>
        <family val="2"/>
        <charset val="204"/>
      </rPr>
      <t xml:space="preserve">
</t>
    </r>
  </si>
  <si>
    <r>
      <t>Устройство боковой обмазочной изоляции стен, фундаментов из сухих смесей типа "АкваНАСТ": толщиной слоя 2 мм_(Гидротэкс)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</si>
  <si>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173</t>
    </r>
    <r>
      <rPr>
        <i/>
        <sz val="7"/>
        <rFont val="Arial"/>
        <family val="2"/>
        <charset val="204"/>
      </rPr>
      <t xml:space="preserve">
</t>
    </r>
  </si>
  <si>
    <r>
      <t>Устройство стяжек: цементных толщиной 20 мм
(100 м2 стяжки)</t>
    </r>
    <r>
      <rPr>
        <i/>
        <sz val="7"/>
        <rFont val="Arial"/>
        <family val="2"/>
        <charset val="204"/>
      </rPr>
      <t xml:space="preserve">
</t>
    </r>
  </si>
  <si>
    <r>
      <t>Гидроизоляция стен, фундаментов: горизонтальная оклеечная в 2 слоя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</si>
  <si>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Устройство стяжек: на каждые 5 мм изменения толщины стяжки добавлять или исключать к расценке 11-01-011-01_(до т. 30 мм)
(100 м2 стяжки)</t>
    </r>
    <r>
      <rPr>
        <i/>
        <sz val="7"/>
        <rFont val="Arial"/>
        <family val="2"/>
        <charset val="204"/>
      </rPr>
      <t xml:space="preserve">
</t>
    </r>
  </si>
  <si>
    <r>
      <t>Засыпка вручную траншей, пазух котлованов и ям, группа грунтов: 1_песком
(100 м3 грунта)</t>
    </r>
    <r>
      <rPr>
        <i/>
        <sz val="7"/>
        <rFont val="Arial"/>
        <family val="2"/>
        <charset val="204"/>
      </rPr>
      <t xml:space="preserve">
</t>
    </r>
  </si>
  <si>
    <r>
      <t>0,366</t>
    </r>
    <r>
      <rPr>
        <i/>
        <sz val="7"/>
        <rFont val="Arial"/>
        <family val="2"/>
        <charset val="204"/>
      </rPr>
      <t xml:space="preserve">
</t>
    </r>
  </si>
  <si>
    <r>
      <t>0,033</t>
    </r>
    <r>
      <rPr>
        <i/>
        <sz val="7"/>
        <rFont val="Arial"/>
        <family val="2"/>
        <charset val="204"/>
      </rPr>
      <t xml:space="preserve">
</t>
    </r>
  </si>
  <si>
    <r>
      <t>0,012</t>
    </r>
    <r>
      <rPr>
        <i/>
        <sz val="7"/>
        <rFont val="Arial"/>
        <family val="2"/>
        <charset val="204"/>
      </rPr>
      <t xml:space="preserve">
</t>
    </r>
  </si>
  <si>
    <r>
      <t>Устройство камер со стенками: из бетонных блоков
(100 м3 бетонных и железобетонных конструкций)</t>
    </r>
    <r>
      <rPr>
        <i/>
        <sz val="7"/>
        <rFont val="Arial"/>
        <family val="2"/>
        <charset val="204"/>
      </rPr>
      <t xml:space="preserve">
</t>
    </r>
  </si>
  <si>
    <r>
      <t>0,1214</t>
    </r>
    <r>
      <rPr>
        <i/>
        <sz val="7"/>
        <rFont val="Arial"/>
        <family val="2"/>
        <charset val="204"/>
      </rPr>
      <t xml:space="preserve">
</t>
    </r>
  </si>
  <si>
    <r>
      <t>0,3057</t>
    </r>
    <r>
      <rPr>
        <i/>
        <sz val="7"/>
        <rFont val="Arial"/>
        <family val="2"/>
        <charset val="204"/>
      </rPr>
      <t xml:space="preserve">
</t>
    </r>
  </si>
  <si>
    <r>
      <t>0,009</t>
    </r>
    <r>
      <rPr>
        <i/>
        <sz val="7"/>
        <rFont val="Arial"/>
        <family val="2"/>
        <charset val="204"/>
      </rPr>
      <t xml:space="preserve">
</t>
    </r>
  </si>
  <si>
    <r>
      <t>0,0233</t>
    </r>
    <r>
      <rPr>
        <i/>
        <sz val="7"/>
        <rFont val="Arial"/>
        <family val="2"/>
        <charset val="204"/>
      </rPr>
      <t xml:space="preserve">
</t>
    </r>
  </si>
  <si>
    <r>
      <t>Установка стальных конструкций, остающихся в теле бетона_(монтаж сальников)
(1 т)</t>
    </r>
    <r>
      <rPr>
        <i/>
        <sz val="7"/>
        <rFont val="Arial"/>
        <family val="2"/>
        <charset val="204"/>
      </rPr>
      <t xml:space="preserve">
</t>
    </r>
  </si>
  <si>
    <r>
      <t>Установка закладных деталей весом: более 20 кг_ (стремянка С-3)
(1 т)</t>
    </r>
    <r>
      <rPr>
        <i/>
        <sz val="7"/>
        <rFont val="Arial"/>
        <family val="2"/>
        <charset val="204"/>
      </rPr>
      <t xml:space="preserve">
</t>
    </r>
  </si>
  <si>
    <r>
      <t>0,0812</t>
    </r>
    <r>
      <rPr>
        <i/>
        <sz val="7"/>
        <rFont val="Arial"/>
        <family val="2"/>
        <charset val="204"/>
      </rPr>
      <t xml:space="preserve">
</t>
    </r>
  </si>
  <si>
    <r>
      <t>0,0456</t>
    </r>
    <r>
      <rPr>
        <i/>
        <sz val="7"/>
        <rFont val="Arial"/>
        <family val="2"/>
        <charset val="204"/>
      </rPr>
      <t xml:space="preserve">
</t>
    </r>
  </si>
  <si>
    <r>
      <t>Монтаж площадок с настилом и ограждением из листовой, рифленой, просечной и круглой стали_(площадки обслуживания)
(1 т конструкций)</t>
    </r>
    <r>
      <rPr>
        <i/>
        <sz val="7"/>
        <rFont val="Arial"/>
        <family val="2"/>
        <charset val="204"/>
      </rPr>
      <t xml:space="preserve">
</t>
    </r>
  </si>
  <si>
    <r>
      <t>Установка металлических решеток
(1 т металлических изделий)</t>
    </r>
    <r>
      <rPr>
        <i/>
        <sz val="7"/>
        <rFont val="Arial"/>
        <family val="2"/>
        <charset val="204"/>
      </rPr>
      <t xml:space="preserve">
</t>
    </r>
  </si>
  <si>
    <r>
      <t>0,005</t>
    </r>
    <r>
      <rPr>
        <i/>
        <sz val="7"/>
        <rFont val="Arial"/>
        <family val="2"/>
        <charset val="204"/>
      </rPr>
      <t xml:space="preserve">
</t>
    </r>
  </si>
  <si>
    <r>
      <t>0,089</t>
    </r>
    <r>
      <rPr>
        <i/>
        <sz val="7"/>
        <rFont val="Arial"/>
        <family val="2"/>
        <charset val="204"/>
      </rPr>
      <t xml:space="preserve">
</t>
    </r>
  </si>
  <si>
    <r>
      <t>Устройство стяжек: цементных толщиной 20 мм_(т. 45 мм)
(100 м2 стяжки)</t>
    </r>
    <r>
      <rPr>
        <i/>
        <sz val="7"/>
        <rFont val="Arial"/>
        <family val="2"/>
        <charset val="204"/>
      </rPr>
      <t xml:space="preserve">
</t>
    </r>
  </si>
  <si>
    <r>
      <t>Устройство стяжек: на каждые 5 мм изменения толщины стяжки добавлять или исключать к расценке 11-01-011-01
(100 м2 стяжки)</t>
    </r>
    <r>
      <rPr>
        <i/>
        <sz val="7"/>
        <rFont val="Arial"/>
        <family val="2"/>
        <charset val="204"/>
      </rPr>
      <t xml:space="preserve">
</t>
    </r>
  </si>
  <si>
    <r>
      <t>Устройство гидроизоляции оклеечной рулонными материалами: на резино-битумной мастике, первый слой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</si>
  <si>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Устройство стяжек: цементных толщиной 20 мм_(т. 30 мм)
(100 м2 стяжки)</t>
    </r>
    <r>
      <rPr>
        <i/>
        <sz val="7"/>
        <rFont val="Arial"/>
        <family val="2"/>
        <charset val="204"/>
      </rPr>
      <t xml:space="preserve">
</t>
    </r>
  </si>
  <si>
    <r>
      <t>0,007</t>
    </r>
    <r>
      <rPr>
        <i/>
        <sz val="7"/>
        <rFont val="Arial"/>
        <family val="2"/>
        <charset val="204"/>
      </rPr>
      <t xml:space="preserve">
</t>
    </r>
  </si>
  <si>
    <r>
      <t>Устройство круглых сборных железобетонных канализационных колодцев диаметром: 1 м в мокрых грунтах
(10 м3 железобетонных и бетонных конструкций колодца)</t>
    </r>
    <r>
      <rPr>
        <i/>
        <sz val="7"/>
        <rFont val="Arial"/>
        <family val="2"/>
        <charset val="204"/>
      </rPr>
      <t xml:space="preserve">
</t>
    </r>
  </si>
  <si>
    <r>
      <t>0,138</t>
    </r>
    <r>
      <rPr>
        <i/>
        <sz val="7"/>
        <rFont val="Arial"/>
        <family val="2"/>
        <charset val="204"/>
      </rPr>
      <t xml:space="preserve">
</t>
    </r>
  </si>
  <si>
    <r>
      <t>20,4</t>
    </r>
    <r>
      <rPr>
        <i/>
        <sz val="7"/>
        <rFont val="Arial"/>
        <family val="2"/>
        <charset val="204"/>
      </rPr>
      <t xml:space="preserve">
</t>
    </r>
  </si>
  <si>
    <r>
      <t>0,0471</t>
    </r>
    <r>
      <rPr>
        <i/>
        <sz val="7"/>
        <rFont val="Arial"/>
        <family val="2"/>
        <charset val="204"/>
      </rPr>
      <t xml:space="preserve">
</t>
    </r>
  </si>
  <si>
    <r>
      <t>Обертывание поверхности изоляции рулонными материалами насухо с проклейкой швов_ (наклейка гнилостной ткани)
(100 м2 поверхности покрытия изоляции)</t>
    </r>
    <r>
      <rPr>
        <i/>
        <sz val="7"/>
        <rFont val="Arial"/>
        <family val="2"/>
        <charset val="204"/>
      </rPr>
      <t xml:space="preserve">
</t>
    </r>
  </si>
  <si>
    <r>
      <t>5,4</t>
    </r>
    <r>
      <rPr>
        <i/>
        <sz val="7"/>
        <rFont val="Arial"/>
        <family val="2"/>
        <charset val="204"/>
      </rPr>
      <t xml:space="preserve">
</t>
    </r>
  </si>
  <si>
    <r>
      <t>0,145</t>
    </r>
    <r>
      <rPr>
        <i/>
        <sz val="7"/>
        <rFont val="Arial"/>
        <family val="2"/>
        <charset val="204"/>
      </rPr>
      <t xml:space="preserve">
</t>
    </r>
  </si>
  <si>
    <r>
      <t>Гидроизоляция боковая обмазочная битумная в 2 слоя по выровненной поверхности бутовой кладки, кирпичу, бетону_внутренних стен
(100 м2 изолируемой поверхности)</t>
    </r>
    <r>
      <rPr>
        <i/>
        <sz val="7"/>
        <rFont val="Arial"/>
        <family val="2"/>
        <charset val="204"/>
      </rPr>
      <t xml:space="preserve">
</t>
    </r>
  </si>
  <si>
    <r>
      <t>Установка монтажных изделий массой: до 20 кг_ монтаж сальников
(1 т стальных элементов)</t>
    </r>
    <r>
      <rPr>
        <i/>
        <sz val="7"/>
        <rFont val="Arial"/>
        <family val="2"/>
        <charset val="204"/>
      </rPr>
      <t xml:space="preserve">
</t>
    </r>
  </si>
  <si>
    <r>
      <t>0,0152</t>
    </r>
    <r>
      <rPr>
        <i/>
        <sz val="7"/>
        <rFont val="Arial"/>
        <family val="2"/>
        <charset val="204"/>
      </rPr>
      <t xml:space="preserve">
</t>
    </r>
  </si>
  <si>
    <r>
      <t>0,127</t>
    </r>
    <r>
      <rPr>
        <i/>
        <sz val="7"/>
        <rFont val="Arial"/>
        <family val="2"/>
        <charset val="204"/>
      </rPr>
      <t xml:space="preserve">
</t>
    </r>
  </si>
  <si>
    <r>
      <t>15,3</t>
    </r>
    <r>
      <rPr>
        <i/>
        <sz val="7"/>
        <rFont val="Arial"/>
        <family val="2"/>
        <charset val="204"/>
      </rPr>
      <t xml:space="preserve">
</t>
    </r>
  </si>
  <si>
    <r>
      <t>0,05652</t>
    </r>
    <r>
      <rPr>
        <i/>
        <sz val="7"/>
        <rFont val="Arial"/>
        <family val="2"/>
        <charset val="204"/>
      </rPr>
      <t xml:space="preserve">
</t>
    </r>
  </si>
  <si>
    <r>
      <t>6,5</t>
    </r>
    <r>
      <rPr>
        <i/>
        <sz val="7"/>
        <rFont val="Arial"/>
        <family val="2"/>
        <charset val="204"/>
      </rPr>
      <t xml:space="preserve">
</t>
    </r>
  </si>
  <si>
    <r>
      <t>0,094</t>
    </r>
    <r>
      <rPr>
        <i/>
        <sz val="7"/>
        <rFont val="Arial"/>
        <family val="2"/>
        <charset val="204"/>
      </rPr>
      <t xml:space="preserve">
</t>
    </r>
  </si>
  <si>
    <r>
      <t>0,0164</t>
    </r>
    <r>
      <rPr>
        <i/>
        <sz val="7"/>
        <rFont val="Arial"/>
        <family val="2"/>
        <charset val="204"/>
      </rPr>
      <t xml:space="preserve">
</t>
    </r>
  </si>
  <si>
    <r>
      <t>Окраска металлических огрунтованных поверхностей: эмалью ПФ-115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</si>
  <si>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t>Раздел 1. Оборудование системы ОДК</t>
  </si>
  <si>
    <r>
      <t>2</t>
    </r>
    <r>
      <rPr>
        <i/>
        <sz val="9"/>
        <rFont val="Arial"/>
        <family val="2"/>
        <charset val="204"/>
      </rPr>
      <t xml:space="preserve">
О</t>
    </r>
  </si>
  <si>
    <r>
      <t>3</t>
    </r>
    <r>
      <rPr>
        <i/>
        <sz val="9"/>
        <rFont val="Arial"/>
        <family val="2"/>
        <charset val="204"/>
      </rPr>
      <t xml:space="preserve">
О</t>
    </r>
  </si>
  <si>
    <t>Терминал концевой, "КТ-11"_КГТ-11
(шт.)</t>
  </si>
  <si>
    <r>
      <t>4</t>
    </r>
    <r>
      <rPr>
        <i/>
        <sz val="9"/>
        <rFont val="Arial"/>
        <family val="2"/>
        <charset val="204"/>
      </rPr>
      <t xml:space="preserve">
О</t>
    </r>
  </si>
  <si>
    <t>Бетон тяжелый, крупность заполнителя более 40 мм, класс В7,5 (М 100)
(м3)</t>
  </si>
  <si>
    <t>Бетон тяжелый, крупность заполнителя 20 мм, класс В20 (М250)
(м3)</t>
  </si>
  <si>
    <t>Наземный ковер, "КНЗ"
(шт.)</t>
  </si>
  <si>
    <t>Настенный ковер, "КНС"
(шт.)</t>
  </si>
  <si>
    <t>Трубы стальные сварные водогазопроводные с резьбой оцинкованные обыкновенные, диаметр условного прохода 50 мм, толщина стенки 3,5 мм
(м)</t>
  </si>
  <si>
    <t>Кабель с медными жилами в изоляции из ПВХ пластиката, с промежуточной оболочкой из резиновой смеси, с наружным покровом из ПВХ пластиката, не поддерживающего горение, ТУ 3521-009-05755714-98, NYM 3х1,5 мм2
(1000 м)</t>
  </si>
  <si>
    <t>Ведомость объемов работ Тепловые сети. Системы ОДК</t>
  </si>
  <si>
    <r>
      <t>Коробка (ящик) с зажимами для кабелей и проводов сечением до 6 мм2, устанавливаемая на конструкции на стене или колонне, количество зажимов: до 20
(1 шт.)</t>
    </r>
    <r>
      <rPr>
        <i/>
        <sz val="7"/>
        <rFont val="Arial"/>
        <family val="2"/>
        <charset val="204"/>
      </rPr>
      <t xml:space="preserve">
</t>
    </r>
  </si>
  <si>
    <r>
      <t>3</t>
    </r>
    <r>
      <rPr>
        <i/>
        <sz val="7"/>
        <rFont val="Arial"/>
        <family val="2"/>
        <charset val="204"/>
      </rPr>
      <t xml:space="preserve">
</t>
    </r>
  </si>
  <si>
    <r>
      <t>Детектор двухканальный многоуровневый ПИККОН ДПС-2АМ
(шт.)</t>
    </r>
    <r>
      <rPr>
        <i/>
        <sz val="7"/>
        <rFont val="Arial"/>
        <family val="2"/>
        <charset val="204"/>
      </rPr>
      <t xml:space="preserve">
</t>
    </r>
  </si>
  <si>
    <r>
      <t>Промежуточный герметичный терминал КТ-15РЭ
(шт.)</t>
    </r>
    <r>
      <rPr>
        <i/>
        <sz val="7"/>
        <rFont val="Arial"/>
        <family val="2"/>
        <charset val="204"/>
      </rPr>
      <t xml:space="preserve">
</t>
    </r>
  </si>
  <si>
    <r>
      <t>Устройство бетонных фундаментов общего назначения объемом: до 5 м3
(100 м3 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</si>
  <si>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0,015</t>
    </r>
    <r>
      <rPr>
        <i/>
        <sz val="7"/>
        <rFont val="Arial"/>
        <family val="2"/>
        <charset val="204"/>
      </rPr>
      <t xml:space="preserve">
</t>
    </r>
  </si>
  <si>
    <r>
      <t>Ящик для трубных проводок протяжной или коробка, размер: до 500х500 мм
(1 шт.)</t>
    </r>
    <r>
      <rPr>
        <i/>
        <sz val="7"/>
        <rFont val="Arial"/>
        <family val="2"/>
        <charset val="204"/>
      </rPr>
      <t xml:space="preserve">
</t>
    </r>
  </si>
  <si>
    <r>
      <t>2</t>
    </r>
    <r>
      <rPr>
        <i/>
        <sz val="7"/>
        <rFont val="Arial"/>
        <family val="2"/>
        <charset val="204"/>
      </rPr>
      <t xml:space="preserve">
</t>
    </r>
  </si>
  <si>
    <r>
      <t>Труба стальная по установленным конструкциям, по стенам с креплением скобами, диаметр: до 50 мм
(100 м)</t>
    </r>
    <r>
      <rPr>
        <i/>
        <sz val="7"/>
        <rFont val="Arial"/>
        <family val="2"/>
        <charset val="204"/>
      </rPr>
      <t xml:space="preserve">
</t>
    </r>
  </si>
  <si>
    <r>
      <t>Кабель до 35 кВ в проложенных трубах, блоках и коробах, масса 1 м кабеля: до 1 кг
(100 м кабеля)</t>
    </r>
    <r>
      <rPr>
        <i/>
        <sz val="7"/>
        <rFont val="Arial"/>
        <family val="2"/>
        <charset val="204"/>
      </rPr>
      <t xml:space="preserve">
</t>
    </r>
  </si>
  <si>
    <r>
      <t>0,035</t>
    </r>
    <r>
      <rPr>
        <i/>
        <sz val="7"/>
        <rFont val="Arial"/>
        <family val="2"/>
        <charset val="204"/>
      </rPr>
      <t xml:space="preserve">
</t>
    </r>
  </si>
  <si>
    <t>Раздел 1. Надземный газопровод среднего давления</t>
  </si>
  <si>
    <t>Трубы стальные электросварные прямошовные со снятой фаской из стали марок БСт2кп-БСт4кп и БСт2пс-БСт4пс наружный диаметр 159 мм, толщина стенки 5 мм
(м)</t>
  </si>
  <si>
    <t>Сталь листовая углеродистая обыкновенного качества марки ВСт3пс5 толщиной 4-6 мм
(т)</t>
  </si>
  <si>
    <t>Трубы стальные электросварные прямошовные со снятой фаской из стали марок БСт2кп-БСт4кп и БСт2пс-БСт4пс наружный диаметр 83 мм, толщина стенки 4,5 мм
(м)</t>
  </si>
  <si>
    <t>Трубы стальные электросварные прямошовные со снятой фаской из стали марок БСт2кп-БСт4кп и БСт2пс-БСт4пс наружный диаметр 76 мм, толщина стенки 3,5 мм
(м)</t>
  </si>
  <si>
    <t>Трубы стальные электросварные прямошовные со снятой фаской из стали марок БСт2кп-БСт4кп и БСт2пс-БСт4пс наружный диаметр 57 мм, толщина стенки 4 мм
(м)</t>
  </si>
  <si>
    <t>Трубы стальные электросварные прямошовные со снятой фаской из стали марок БСт2кп-БСт4кп и БСт2пс-БСт4пс наружный диаметр 57 мм, толщина стенки 3 мм
(м)</t>
  </si>
  <si>
    <t>Переходы концентрические на Ру до 16 МПа (160 кгс/см2) диаметром условного прохода 65х50 мм, наружным диаметром и толщиной стенки 76х3,5-57х3 мм
(шт.)</t>
  </si>
  <si>
    <t>Отводы 90 град. с радиусом кривизны R=1,5 Ду на Ру до 16 МПа (160 кгс/см2), диаметром условного прохода 80 мм, наружным диаметром 89 мм, толщиной стенки 3,5 мм
(шт.)</t>
  </si>
  <si>
    <t>Фланцы стальные плоские приварные из стали ВСт3сп2, ВСт3сп3, давлением 0,6 МПа (6 кгс/см2), диаметром 80 мм
(шт.)</t>
  </si>
  <si>
    <t>Отводы 90 град. с радиусом кривизны R=1,5 Ду на Ру до 16 МПа (160 кгс/см2), диаметром условного прохода 65 мм, наружным диаметром 76 мм, толщиной стенки 3,5 мм
(шт.)</t>
  </si>
  <si>
    <t>Фланцы воротниковые приварные встык из углеродистой стали марки 20, давлением 1,6 МПа (16 кгс/см2), диаметром 65 мм
(шт.)</t>
  </si>
  <si>
    <t>Краны стальные газовые шаровые фланцевые давлением 1,6 МПа (16 кгс/см2) 11с67п, диаметром 65 мм_(КШ.Ф.065.16.-01)
(шт.)</t>
  </si>
  <si>
    <t>Прочие работы</t>
  </si>
  <si>
    <t>Ведомость объемов работ Система газоснабжения</t>
  </si>
  <si>
    <t>Установка металлических столбов высотой до 4 м: с погружением в бетонное основание ОП1-8
(100 столбов)</t>
  </si>
  <si>
    <r>
      <t>0,08</t>
    </r>
    <r>
      <rPr>
        <i/>
        <sz val="7"/>
        <rFont val="Arial"/>
        <family val="2"/>
        <charset val="204"/>
      </rPr>
      <t xml:space="preserve">
</t>
    </r>
  </si>
  <si>
    <r>
      <t>31,52</t>
    </r>
    <r>
      <rPr>
        <i/>
        <sz val="7"/>
        <rFont val="Arial"/>
        <family val="2"/>
        <charset val="204"/>
      </rPr>
      <t xml:space="preserve">
</t>
    </r>
  </si>
  <si>
    <r>
      <t>0,02144</t>
    </r>
    <r>
      <rPr>
        <i/>
        <sz val="7"/>
        <rFont val="Arial"/>
        <family val="2"/>
        <charset val="204"/>
      </rPr>
      <t xml:space="preserve">
</t>
    </r>
  </si>
  <si>
    <r>
      <t>1,6</t>
    </r>
    <r>
      <rPr>
        <i/>
        <sz val="7"/>
        <rFont val="Arial"/>
        <family val="2"/>
        <charset val="204"/>
      </rPr>
      <t xml:space="preserve">
</t>
    </r>
  </si>
  <si>
    <r>
      <t>0,119</t>
    </r>
    <r>
      <rPr>
        <i/>
        <sz val="7"/>
        <rFont val="Arial"/>
        <family val="2"/>
        <charset val="204"/>
      </rPr>
      <t xml:space="preserve">
</t>
    </r>
  </si>
  <si>
    <r>
      <t>Огрунтовка металлических поверхностей за один раз: грунтовкой ГФ-021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</si>
  <si>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Надземная прокладка стальных газопроводов на металлических опорах, условный диаметр газопровода: 80 мм
(100 м газопровода)</t>
    </r>
    <r>
      <rPr>
        <i/>
        <sz val="7"/>
        <rFont val="Arial"/>
        <family val="2"/>
        <charset val="204"/>
      </rPr>
      <t xml:space="preserve">
</t>
    </r>
  </si>
  <si>
    <r>
      <t>Надземная прокладка стальных газопроводов на металлических опорах, условный диаметр газопровода: 65 мм
(100 м газопровода)</t>
    </r>
    <r>
      <rPr>
        <i/>
        <sz val="7"/>
        <rFont val="Arial"/>
        <family val="2"/>
        <charset val="204"/>
      </rPr>
      <t xml:space="preserve">
</t>
    </r>
  </si>
  <si>
    <r>
      <t>0,0138</t>
    </r>
    <r>
      <rPr>
        <i/>
        <sz val="7"/>
        <rFont val="Arial"/>
        <family val="2"/>
        <charset val="204"/>
      </rPr>
      <t xml:space="preserve">
</t>
    </r>
  </si>
  <si>
    <r>
      <t>Трубопроводное изолирующее соеденение ТИС ГХ 65-1.6 МПа ТУ 3799-010-49652808-2004
(шт)</t>
    </r>
    <r>
      <rPr>
        <i/>
        <sz val="7"/>
        <rFont val="Arial"/>
        <family val="2"/>
        <charset val="204"/>
      </rPr>
      <t xml:space="preserve">
</t>
    </r>
  </si>
  <si>
    <r>
      <t>Монтаж задвижки стальной фланцевой для надземной установки на газопроводах из труб условным диаметром: 80 мм
(1 задвижка)</t>
    </r>
    <r>
      <rPr>
        <i/>
        <sz val="7"/>
        <rFont val="Arial"/>
        <family val="2"/>
        <charset val="204"/>
      </rPr>
      <t xml:space="preserve">
</t>
    </r>
  </si>
  <si>
    <r>
      <t>Врезка штуцером в действующие стальные газопроводы низкого давления под газом со снижением давления, условный диаметр врезаемого газопровода: до 80 мм
(10 врезок)</t>
    </r>
    <r>
      <rPr>
        <i/>
        <sz val="7"/>
        <rFont val="Arial"/>
        <family val="2"/>
        <charset val="204"/>
      </rPr>
      <t xml:space="preserve">
</t>
    </r>
  </si>
  <si>
    <r>
      <t>0,083</t>
    </r>
    <r>
      <rPr>
        <i/>
        <sz val="7"/>
        <rFont val="Arial"/>
        <family val="2"/>
        <charset val="204"/>
      </rPr>
      <t xml:space="preserve">
</t>
    </r>
  </si>
  <si>
    <r>
      <t>Окраска металлических огрунтованных поверхностей: эмалью ХВ-125
(100 м2 окрашиваемой поверхности)</t>
    </r>
    <r>
      <rPr>
        <i/>
        <sz val="7"/>
        <rFont val="Arial"/>
        <family val="2"/>
        <charset val="204"/>
      </rPr>
      <t xml:space="preserve">
</t>
    </r>
  </si>
  <si>
    <r>
      <t>Очистка полости трубопровода продувкой воздухом, условный диаметр газопровода: до 100 мм
(100 м трубопровода)</t>
    </r>
    <r>
      <rPr>
        <i/>
        <sz val="7"/>
        <rFont val="Arial"/>
        <family val="2"/>
        <charset val="204"/>
      </rPr>
      <t xml:space="preserve">
</t>
    </r>
  </si>
  <si>
    <r>
      <t>Подъем давления при испытании воздухом газопроводов низкого и среднего давления (до 0,3 МПа) условным диаметром: до 100 мм
(100 м газопровода)</t>
    </r>
    <r>
      <rPr>
        <i/>
        <sz val="7"/>
        <rFont val="Arial"/>
        <family val="2"/>
        <charset val="204"/>
      </rPr>
      <t xml:space="preserve">
</t>
    </r>
  </si>
  <si>
    <r>
      <t>Выдержка под давлением до 0,6 МПа при испытании на прочность и герметичность газопроводов условным диаметром: 50-300 мм
(1 участок испытания газопровода)</t>
    </r>
    <r>
      <rPr>
        <i/>
        <sz val="7"/>
        <rFont val="Arial"/>
        <family val="2"/>
        <charset val="204"/>
      </rPr>
      <t xml:space="preserve">
</t>
    </r>
  </si>
  <si>
    <r>
      <t>Рентгенографический контроль трубопровода через две стенки, диаметр трубопровода: 114 мм, толщина стенки до 5 мм
(1 снимок)</t>
    </r>
    <r>
      <rPr>
        <i/>
        <sz val="7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</si>
</sst>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quotePrefix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7" workbookViewId="0">
      <selection activeCell="B93" sqref="B93"/>
    </sheetView>
  </sheetViews>
  <sheetFormatPr defaultRowHeight="15" x14ac:dyDescent="0.25"/>
  <cols>
    <col min="2" max="2" width="51.7109375" customWidth="1"/>
  </cols>
  <sheetData>
    <row r="1" spans="1:3" x14ac:dyDescent="0.25">
      <c r="A1" s="2"/>
      <c r="B1" s="3"/>
      <c r="C1" s="1"/>
    </row>
    <row r="2" spans="1:3" x14ac:dyDescent="0.25">
      <c r="A2" s="16" t="s">
        <v>115</v>
      </c>
      <c r="B2" s="17"/>
      <c r="C2" s="17"/>
    </row>
    <row r="3" spans="1:3" x14ac:dyDescent="0.25">
      <c r="A3" s="2"/>
      <c r="B3" s="3"/>
      <c r="C3" s="4"/>
    </row>
    <row r="4" spans="1:3" ht="15" customHeight="1" x14ac:dyDescent="0.25">
      <c r="A4" s="5" t="s">
        <v>0</v>
      </c>
      <c r="B4" s="6" t="s">
        <v>1</v>
      </c>
      <c r="C4" s="6" t="s">
        <v>2</v>
      </c>
    </row>
    <row r="5" spans="1:3" x14ac:dyDescent="0.25">
      <c r="A5" s="5"/>
      <c r="B5" s="6"/>
      <c r="C5" s="6"/>
    </row>
    <row r="6" spans="1:3" x14ac:dyDescent="0.25">
      <c r="A6" s="5"/>
      <c r="B6" s="6"/>
      <c r="C6" s="6"/>
    </row>
    <row r="7" spans="1:3" x14ac:dyDescent="0.25">
      <c r="A7" s="8">
        <v>1</v>
      </c>
      <c r="B7" s="7">
        <v>2</v>
      </c>
      <c r="C7" s="7">
        <v>3</v>
      </c>
    </row>
    <row r="8" spans="1:3" x14ac:dyDescent="0.25">
      <c r="A8" s="9" t="s">
        <v>3</v>
      </c>
      <c r="B8" s="10"/>
      <c r="C8" s="10"/>
    </row>
    <row r="9" spans="1:3" x14ac:dyDescent="0.25">
      <c r="A9" s="11" t="s">
        <v>4</v>
      </c>
      <c r="B9" s="10"/>
      <c r="C9" s="10"/>
    </row>
    <row r="10" spans="1:3" ht="48" x14ac:dyDescent="0.25">
      <c r="A10" s="12" t="s">
        <v>5</v>
      </c>
      <c r="B10" s="13" t="s">
        <v>116</v>
      </c>
      <c r="C10" s="14">
        <v>2</v>
      </c>
    </row>
    <row r="11" spans="1:3" ht="36" x14ac:dyDescent="0.25">
      <c r="A11" s="12" t="s">
        <v>6</v>
      </c>
      <c r="B11" s="13" t="s">
        <v>7</v>
      </c>
      <c r="C11" s="15">
        <f>-2</f>
        <v>-2</v>
      </c>
    </row>
    <row r="12" spans="1:3" ht="24" x14ac:dyDescent="0.25">
      <c r="A12" s="12" t="s">
        <v>8</v>
      </c>
      <c r="B12" s="13" t="s">
        <v>9</v>
      </c>
      <c r="C12" s="14">
        <v>2</v>
      </c>
    </row>
    <row r="13" spans="1:3" ht="48" x14ac:dyDescent="0.25">
      <c r="A13" s="12" t="s">
        <v>10</v>
      </c>
      <c r="B13" s="13" t="s">
        <v>117</v>
      </c>
      <c r="C13" s="14">
        <v>2</v>
      </c>
    </row>
    <row r="14" spans="1:3" ht="36" x14ac:dyDescent="0.25">
      <c r="A14" s="12" t="s">
        <v>11</v>
      </c>
      <c r="B14" s="13" t="s">
        <v>12</v>
      </c>
      <c r="C14" s="15">
        <f>-2</f>
        <v>-2</v>
      </c>
    </row>
    <row r="15" spans="1:3" ht="24" x14ac:dyDescent="0.25">
      <c r="A15" s="12" t="s">
        <v>13</v>
      </c>
      <c r="B15" s="13" t="s">
        <v>14</v>
      </c>
      <c r="C15" s="14">
        <v>2</v>
      </c>
    </row>
    <row r="16" spans="1:3" ht="48" x14ac:dyDescent="0.25">
      <c r="A16" s="12" t="s">
        <v>15</v>
      </c>
      <c r="B16" s="13" t="s">
        <v>118</v>
      </c>
      <c r="C16" s="14">
        <v>1</v>
      </c>
    </row>
    <row r="17" spans="1:3" ht="48" x14ac:dyDescent="0.25">
      <c r="A17" s="12" t="s">
        <v>16</v>
      </c>
      <c r="B17" s="13" t="s">
        <v>17</v>
      </c>
      <c r="C17" s="14">
        <v>-1</v>
      </c>
    </row>
    <row r="18" spans="1:3" ht="36" x14ac:dyDescent="0.25">
      <c r="A18" s="12" t="s">
        <v>18</v>
      </c>
      <c r="B18" s="13" t="s">
        <v>19</v>
      </c>
      <c r="C18" s="14">
        <v>1</v>
      </c>
    </row>
    <row r="19" spans="1:3" ht="48" x14ac:dyDescent="0.25">
      <c r="A19" s="12" t="s">
        <v>20</v>
      </c>
      <c r="B19" s="13" t="s">
        <v>119</v>
      </c>
      <c r="C19" s="14">
        <v>1</v>
      </c>
    </row>
    <row r="20" spans="1:3" ht="48" x14ac:dyDescent="0.25">
      <c r="A20" s="12" t="s">
        <v>21</v>
      </c>
      <c r="B20" s="13" t="s">
        <v>22</v>
      </c>
      <c r="C20" s="14">
        <v>-1</v>
      </c>
    </row>
    <row r="21" spans="1:3" ht="36" x14ac:dyDescent="0.25">
      <c r="A21" s="12" t="s">
        <v>23</v>
      </c>
      <c r="B21" s="13" t="s">
        <v>24</v>
      </c>
      <c r="C21" s="14">
        <v>1</v>
      </c>
    </row>
    <row r="22" spans="1:3" x14ac:dyDescent="0.25">
      <c r="A22" s="11" t="s">
        <v>25</v>
      </c>
      <c r="B22" s="10"/>
      <c r="C22" s="10"/>
    </row>
    <row r="23" spans="1:3" x14ac:dyDescent="0.25">
      <c r="A23" s="11" t="s">
        <v>26</v>
      </c>
      <c r="B23" s="10"/>
      <c r="C23" s="10"/>
    </row>
    <row r="24" spans="1:3" ht="72" x14ac:dyDescent="0.25">
      <c r="A24" s="12" t="s">
        <v>27</v>
      </c>
      <c r="B24" s="13" t="s">
        <v>121</v>
      </c>
      <c r="C24" s="15" t="s">
        <v>120</v>
      </c>
    </row>
    <row r="25" spans="1:3" ht="48" x14ac:dyDescent="0.25">
      <c r="A25" s="12" t="s">
        <v>28</v>
      </c>
      <c r="B25" s="13" t="s">
        <v>29</v>
      </c>
      <c r="C25" s="15">
        <f>-52</f>
        <v>-52</v>
      </c>
    </row>
    <row r="26" spans="1:3" ht="24" x14ac:dyDescent="0.25">
      <c r="A26" s="12" t="s">
        <v>30</v>
      </c>
      <c r="B26" s="13" t="s">
        <v>31</v>
      </c>
      <c r="C26" s="15">
        <f>-8.528</f>
        <v>-8.5280000000000005</v>
      </c>
    </row>
    <row r="27" spans="1:3" ht="36" x14ac:dyDescent="0.25">
      <c r="A27" s="12" t="s">
        <v>32</v>
      </c>
      <c r="B27" s="13" t="s">
        <v>33</v>
      </c>
      <c r="C27" s="15">
        <f>-8.528</f>
        <v>-8.5280000000000005</v>
      </c>
    </row>
    <row r="28" spans="1:3" ht="36" x14ac:dyDescent="0.25">
      <c r="A28" s="12" t="s">
        <v>34</v>
      </c>
      <c r="B28" s="13" t="s">
        <v>35</v>
      </c>
      <c r="C28" s="15">
        <f>-6.908</f>
        <v>-6.9080000000000004</v>
      </c>
    </row>
    <row r="29" spans="1:3" ht="60" x14ac:dyDescent="0.25">
      <c r="A29" s="12" t="s">
        <v>36</v>
      </c>
      <c r="B29" s="13" t="s">
        <v>37</v>
      </c>
      <c r="C29" s="14">
        <v>52</v>
      </c>
    </row>
    <row r="30" spans="1:3" ht="48" x14ac:dyDescent="0.25">
      <c r="A30" s="12" t="s">
        <v>38</v>
      </c>
      <c r="B30" s="13" t="s">
        <v>122</v>
      </c>
      <c r="C30" s="14">
        <v>24</v>
      </c>
    </row>
    <row r="31" spans="1:3" ht="48" x14ac:dyDescent="0.25">
      <c r="A31" s="12" t="s">
        <v>39</v>
      </c>
      <c r="B31" s="13" t="s">
        <v>123</v>
      </c>
      <c r="C31" s="14">
        <v>2</v>
      </c>
    </row>
    <row r="32" spans="1:3" ht="36" x14ac:dyDescent="0.25">
      <c r="A32" s="12" t="s">
        <v>40</v>
      </c>
      <c r="B32" s="13" t="s">
        <v>124</v>
      </c>
      <c r="C32" s="14">
        <v>6</v>
      </c>
    </row>
    <row r="33" spans="1:3" ht="36" x14ac:dyDescent="0.25">
      <c r="A33" s="12" t="s">
        <v>41</v>
      </c>
      <c r="B33" s="13" t="s">
        <v>125</v>
      </c>
      <c r="C33" s="14">
        <v>2</v>
      </c>
    </row>
    <row r="34" spans="1:3" ht="48" x14ac:dyDescent="0.25">
      <c r="A34" s="12" t="s">
        <v>42</v>
      </c>
      <c r="B34" s="13" t="s">
        <v>126</v>
      </c>
      <c r="C34" s="15" t="s">
        <v>127</v>
      </c>
    </row>
    <row r="35" spans="1:3" ht="24" x14ac:dyDescent="0.25">
      <c r="A35" s="12" t="s">
        <v>43</v>
      </c>
      <c r="B35" s="13" t="s">
        <v>44</v>
      </c>
      <c r="C35" s="14">
        <v>-0.38468000000000002</v>
      </c>
    </row>
    <row r="36" spans="1:3" ht="48" x14ac:dyDescent="0.25">
      <c r="A36" s="12" t="s">
        <v>45</v>
      </c>
      <c r="B36" s="13" t="s">
        <v>128</v>
      </c>
      <c r="C36" s="14">
        <v>2</v>
      </c>
    </row>
    <row r="37" spans="1:3" ht="48" x14ac:dyDescent="0.25">
      <c r="A37" s="12" t="s">
        <v>46</v>
      </c>
      <c r="B37" s="13" t="s">
        <v>129</v>
      </c>
      <c r="C37" s="14">
        <v>6</v>
      </c>
    </row>
    <row r="38" spans="1:3" ht="36" x14ac:dyDescent="0.25">
      <c r="A38" s="12" t="s">
        <v>47</v>
      </c>
      <c r="B38" s="13" t="s">
        <v>48</v>
      </c>
      <c r="C38" s="14">
        <v>4</v>
      </c>
    </row>
    <row r="39" spans="1:3" ht="48" x14ac:dyDescent="0.25">
      <c r="A39" s="12" t="s">
        <v>49</v>
      </c>
      <c r="B39" s="13" t="s">
        <v>130</v>
      </c>
      <c r="C39" s="14">
        <v>12</v>
      </c>
    </row>
    <row r="40" spans="1:3" ht="36" x14ac:dyDescent="0.25">
      <c r="A40" s="12" t="s">
        <v>50</v>
      </c>
      <c r="B40" s="13" t="s">
        <v>51</v>
      </c>
      <c r="C40" s="14">
        <v>12</v>
      </c>
    </row>
    <row r="41" spans="1:3" x14ac:dyDescent="0.25">
      <c r="A41" s="11" t="s">
        <v>52</v>
      </c>
      <c r="B41" s="10"/>
      <c r="C41" s="10"/>
    </row>
    <row r="42" spans="1:3" ht="48" x14ac:dyDescent="0.25">
      <c r="A42" s="12" t="s">
        <v>53</v>
      </c>
      <c r="B42" s="13" t="s">
        <v>131</v>
      </c>
      <c r="C42" s="15" t="s">
        <v>132</v>
      </c>
    </row>
    <row r="43" spans="1:3" ht="36" x14ac:dyDescent="0.25">
      <c r="A43" s="12" t="s">
        <v>54</v>
      </c>
      <c r="B43" s="13" t="s">
        <v>55</v>
      </c>
      <c r="C43" s="15">
        <f>-5.656</f>
        <v>-5.6559999999999997</v>
      </c>
    </row>
    <row r="44" spans="1:3" ht="48" x14ac:dyDescent="0.25">
      <c r="A44" s="12" t="s">
        <v>56</v>
      </c>
      <c r="B44" s="13" t="s">
        <v>133</v>
      </c>
      <c r="C44" s="15" t="s">
        <v>134</v>
      </c>
    </row>
    <row r="45" spans="1:3" ht="48" x14ac:dyDescent="0.25">
      <c r="A45" s="12" t="s">
        <v>57</v>
      </c>
      <c r="B45" s="13" t="s">
        <v>135</v>
      </c>
      <c r="C45" s="15" t="s">
        <v>134</v>
      </c>
    </row>
    <row r="46" spans="1:3" ht="48" x14ac:dyDescent="0.25">
      <c r="A46" s="12" t="s">
        <v>58</v>
      </c>
      <c r="B46" s="13" t="s">
        <v>136</v>
      </c>
      <c r="C46" s="14">
        <v>4</v>
      </c>
    </row>
    <row r="47" spans="1:3" ht="48" x14ac:dyDescent="0.25">
      <c r="A47" s="12" t="s">
        <v>59</v>
      </c>
      <c r="B47" s="13" t="s">
        <v>137</v>
      </c>
      <c r="C47" s="14">
        <v>4</v>
      </c>
    </row>
    <row r="48" spans="1:3" ht="48" x14ac:dyDescent="0.25">
      <c r="A48" s="12" t="s">
        <v>60</v>
      </c>
      <c r="B48" s="13" t="s">
        <v>138</v>
      </c>
      <c r="C48" s="14">
        <v>3</v>
      </c>
    </row>
    <row r="49" spans="1:3" ht="48" x14ac:dyDescent="0.25">
      <c r="A49" s="12" t="s">
        <v>61</v>
      </c>
      <c r="B49" s="13" t="s">
        <v>139</v>
      </c>
      <c r="C49" s="14">
        <v>3</v>
      </c>
    </row>
    <row r="50" spans="1:3" ht="48" x14ac:dyDescent="0.25">
      <c r="A50" s="12" t="s">
        <v>62</v>
      </c>
      <c r="B50" s="13" t="s">
        <v>126</v>
      </c>
      <c r="C50" s="15" t="s">
        <v>140</v>
      </c>
    </row>
    <row r="51" spans="1:3" ht="24" x14ac:dyDescent="0.25">
      <c r="A51" s="12" t="s">
        <v>63</v>
      </c>
      <c r="B51" s="13" t="s">
        <v>44</v>
      </c>
      <c r="C51" s="15">
        <f>-0.0571</f>
        <v>-5.7099999999999998E-2</v>
      </c>
    </row>
    <row r="52" spans="1:3" ht="36" x14ac:dyDescent="0.25">
      <c r="A52" s="12" t="s">
        <v>64</v>
      </c>
      <c r="B52" s="13" t="s">
        <v>141</v>
      </c>
      <c r="C52" s="14">
        <v>1</v>
      </c>
    </row>
    <row r="53" spans="1:3" ht="36" x14ac:dyDescent="0.25">
      <c r="A53" s="12" t="s">
        <v>65</v>
      </c>
      <c r="B53" s="13" t="s">
        <v>142</v>
      </c>
      <c r="C53" s="14">
        <v>1</v>
      </c>
    </row>
    <row r="54" spans="1:3" ht="36" x14ac:dyDescent="0.25">
      <c r="A54" s="12" t="s">
        <v>66</v>
      </c>
      <c r="B54" s="13" t="s">
        <v>67</v>
      </c>
      <c r="C54" s="14">
        <v>2</v>
      </c>
    </row>
    <row r="55" spans="1:3" ht="36" x14ac:dyDescent="0.25">
      <c r="A55" s="12" t="s">
        <v>68</v>
      </c>
      <c r="B55" s="13" t="s">
        <v>69</v>
      </c>
      <c r="C55" s="14">
        <v>2</v>
      </c>
    </row>
    <row r="56" spans="1:3" ht="48" x14ac:dyDescent="0.25">
      <c r="A56" s="12" t="s">
        <v>70</v>
      </c>
      <c r="B56" s="13" t="s">
        <v>143</v>
      </c>
      <c r="C56" s="15" t="s">
        <v>144</v>
      </c>
    </row>
    <row r="57" spans="1:3" ht="36" x14ac:dyDescent="0.25">
      <c r="A57" s="12" t="s">
        <v>71</v>
      </c>
      <c r="B57" s="13" t="s">
        <v>72</v>
      </c>
      <c r="C57" s="15">
        <f>-1.8</f>
        <v>-1.8</v>
      </c>
    </row>
    <row r="58" spans="1:3" ht="48" x14ac:dyDescent="0.25">
      <c r="A58" s="12" t="s">
        <v>73</v>
      </c>
      <c r="B58" s="13" t="s">
        <v>145</v>
      </c>
      <c r="C58" s="14">
        <v>1</v>
      </c>
    </row>
    <row r="59" spans="1:3" ht="48" x14ac:dyDescent="0.25">
      <c r="A59" s="12" t="s">
        <v>74</v>
      </c>
      <c r="B59" s="13" t="s">
        <v>146</v>
      </c>
      <c r="C59" s="14">
        <v>1</v>
      </c>
    </row>
    <row r="60" spans="1:3" ht="36" x14ac:dyDescent="0.25">
      <c r="A60" s="12" t="s">
        <v>75</v>
      </c>
      <c r="B60" s="13" t="s">
        <v>147</v>
      </c>
      <c r="C60" s="14">
        <v>6</v>
      </c>
    </row>
    <row r="61" spans="1:3" ht="36" x14ac:dyDescent="0.25">
      <c r="A61" s="12" t="s">
        <v>76</v>
      </c>
      <c r="B61" s="13" t="s">
        <v>148</v>
      </c>
      <c r="C61" s="14">
        <v>8</v>
      </c>
    </row>
    <row r="62" spans="1:3" ht="48" x14ac:dyDescent="0.25">
      <c r="A62" s="12" t="s">
        <v>77</v>
      </c>
      <c r="B62" s="13" t="s">
        <v>149</v>
      </c>
      <c r="C62" s="15" t="s">
        <v>150</v>
      </c>
    </row>
    <row r="63" spans="1:3" ht="36" x14ac:dyDescent="0.25">
      <c r="A63" s="12" t="s">
        <v>78</v>
      </c>
      <c r="B63" s="13" t="s">
        <v>151</v>
      </c>
      <c r="C63" s="14">
        <v>12</v>
      </c>
    </row>
    <row r="64" spans="1:3" ht="24" x14ac:dyDescent="0.25">
      <c r="A64" s="12" t="s">
        <v>79</v>
      </c>
      <c r="B64" s="13" t="s">
        <v>80</v>
      </c>
      <c r="C64" s="14">
        <v>15</v>
      </c>
    </row>
    <row r="65" spans="1:3" x14ac:dyDescent="0.25">
      <c r="A65" s="11" t="s">
        <v>81</v>
      </c>
      <c r="B65" s="10"/>
      <c r="C65" s="10"/>
    </row>
    <row r="66" spans="1:3" ht="48" x14ac:dyDescent="0.25">
      <c r="A66" s="12" t="s">
        <v>82</v>
      </c>
      <c r="B66" s="13" t="s">
        <v>152</v>
      </c>
      <c r="C66" s="14">
        <v>3.0000000000000001E-3</v>
      </c>
    </row>
    <row r="67" spans="1:3" ht="48" x14ac:dyDescent="0.25">
      <c r="A67" s="12" t="s">
        <v>83</v>
      </c>
      <c r="B67" s="13" t="s">
        <v>153</v>
      </c>
      <c r="C67" s="14">
        <v>3.0000000000000001E-3</v>
      </c>
    </row>
    <row r="68" spans="1:3" x14ac:dyDescent="0.25">
      <c r="A68" s="11" t="s">
        <v>84</v>
      </c>
      <c r="B68" s="10"/>
      <c r="C68" s="10"/>
    </row>
    <row r="69" spans="1:3" ht="48" x14ac:dyDescent="0.25">
      <c r="A69" s="12" t="s">
        <v>85</v>
      </c>
      <c r="B69" s="13" t="s">
        <v>154</v>
      </c>
      <c r="C69" s="14">
        <v>0.06</v>
      </c>
    </row>
    <row r="70" spans="1:3" ht="60" x14ac:dyDescent="0.25">
      <c r="A70" s="12" t="s">
        <v>86</v>
      </c>
      <c r="B70" s="13" t="s">
        <v>155</v>
      </c>
      <c r="C70" s="15" t="s">
        <v>156</v>
      </c>
    </row>
    <row r="71" spans="1:3" ht="60" x14ac:dyDescent="0.25">
      <c r="A71" s="12" t="s">
        <v>87</v>
      </c>
      <c r="B71" s="13" t="s">
        <v>158</v>
      </c>
      <c r="C71" s="15" t="s">
        <v>157</v>
      </c>
    </row>
    <row r="72" spans="1:3" ht="60" x14ac:dyDescent="0.25">
      <c r="A72" s="12" t="s">
        <v>88</v>
      </c>
      <c r="B72" s="13" t="s">
        <v>159</v>
      </c>
      <c r="C72" s="15" t="s">
        <v>156</v>
      </c>
    </row>
    <row r="73" spans="1:3" x14ac:dyDescent="0.25">
      <c r="A73" s="11" t="s">
        <v>89</v>
      </c>
      <c r="B73" s="10"/>
      <c r="C73" s="10"/>
    </row>
    <row r="74" spans="1:3" x14ac:dyDescent="0.25">
      <c r="A74" s="11" t="s">
        <v>90</v>
      </c>
      <c r="B74" s="10"/>
      <c r="C74" s="10"/>
    </row>
    <row r="75" spans="1:3" ht="60" x14ac:dyDescent="0.25">
      <c r="A75" s="12" t="s">
        <v>91</v>
      </c>
      <c r="B75" s="13" t="s">
        <v>161</v>
      </c>
      <c r="C75" s="15" t="s">
        <v>160</v>
      </c>
    </row>
    <row r="76" spans="1:3" ht="24" x14ac:dyDescent="0.25">
      <c r="A76" s="12" t="s">
        <v>92</v>
      </c>
      <c r="B76" s="13" t="s">
        <v>93</v>
      </c>
      <c r="C76" s="14">
        <v>5.1999999999999998E-3</v>
      </c>
    </row>
    <row r="77" spans="1:3" ht="60" x14ac:dyDescent="0.25">
      <c r="A77" s="12" t="s">
        <v>94</v>
      </c>
      <c r="B77" s="13" t="s">
        <v>162</v>
      </c>
      <c r="C77" s="14">
        <v>3.0000000000000001E-3</v>
      </c>
    </row>
    <row r="78" spans="1:3" ht="24" x14ac:dyDescent="0.25">
      <c r="A78" s="12" t="s">
        <v>95</v>
      </c>
      <c r="B78" s="13" t="s">
        <v>93</v>
      </c>
      <c r="C78" s="14">
        <v>0.01</v>
      </c>
    </row>
    <row r="79" spans="1:3" x14ac:dyDescent="0.25">
      <c r="A79" s="11" t="s">
        <v>96</v>
      </c>
      <c r="B79" s="10"/>
      <c r="C79" s="10"/>
    </row>
    <row r="80" spans="1:3" ht="48" x14ac:dyDescent="0.25">
      <c r="A80" s="12" t="s">
        <v>97</v>
      </c>
      <c r="B80" s="13" t="s">
        <v>163</v>
      </c>
      <c r="C80" s="15" t="s">
        <v>164</v>
      </c>
    </row>
    <row r="81" spans="1:3" ht="24" x14ac:dyDescent="0.25">
      <c r="A81" s="12" t="s">
        <v>98</v>
      </c>
      <c r="B81" s="13" t="s">
        <v>93</v>
      </c>
      <c r="C81" s="15" t="s">
        <v>165</v>
      </c>
    </row>
    <row r="82" spans="1:3" ht="48" x14ac:dyDescent="0.25">
      <c r="A82" s="12" t="s">
        <v>99</v>
      </c>
      <c r="B82" s="13" t="s">
        <v>166</v>
      </c>
      <c r="C82" s="15" t="s">
        <v>164</v>
      </c>
    </row>
    <row r="83" spans="1:3" ht="36" x14ac:dyDescent="0.25">
      <c r="A83" s="12" t="s">
        <v>100</v>
      </c>
      <c r="B83" s="13" t="s">
        <v>101</v>
      </c>
      <c r="C83" s="15" t="s">
        <v>170</v>
      </c>
    </row>
    <row r="84" spans="1:3" x14ac:dyDescent="0.25">
      <c r="A84" s="11" t="s">
        <v>102</v>
      </c>
      <c r="B84" s="10"/>
      <c r="C84" s="10"/>
    </row>
    <row r="85" spans="1:3" ht="48" x14ac:dyDescent="0.25">
      <c r="A85" s="12" t="s">
        <v>103</v>
      </c>
      <c r="B85" s="13" t="s">
        <v>167</v>
      </c>
      <c r="C85" s="14">
        <v>1.61</v>
      </c>
    </row>
    <row r="86" spans="1:3" ht="36" x14ac:dyDescent="0.25">
      <c r="A86" s="12" t="s">
        <v>104</v>
      </c>
      <c r="B86" s="13" t="s">
        <v>168</v>
      </c>
      <c r="C86" s="15" t="s">
        <v>169</v>
      </c>
    </row>
    <row r="87" spans="1:3" ht="60" x14ac:dyDescent="0.25">
      <c r="A87" s="12" t="s">
        <v>105</v>
      </c>
      <c r="B87" s="13" t="s">
        <v>172</v>
      </c>
      <c r="C87" s="15" t="s">
        <v>171</v>
      </c>
    </row>
    <row r="88" spans="1:3" ht="24" x14ac:dyDescent="0.25">
      <c r="A88" s="12" t="s">
        <v>106</v>
      </c>
      <c r="B88" s="13" t="s">
        <v>107</v>
      </c>
      <c r="C88" s="15">
        <f>-2.85</f>
        <v>-2.85</v>
      </c>
    </row>
    <row r="89" spans="1:3" ht="60" x14ac:dyDescent="0.25">
      <c r="A89" s="12" t="s">
        <v>108</v>
      </c>
      <c r="B89" s="13" t="s">
        <v>173</v>
      </c>
      <c r="C89" s="15" t="s">
        <v>171</v>
      </c>
    </row>
    <row r="90" spans="1:3" ht="24" x14ac:dyDescent="0.25">
      <c r="A90" s="12" t="s">
        <v>109</v>
      </c>
      <c r="B90" s="13" t="s">
        <v>107</v>
      </c>
      <c r="C90" s="15">
        <f>-2.23</f>
        <v>-2.23</v>
      </c>
    </row>
    <row r="91" spans="1:3" ht="36" x14ac:dyDescent="0.25">
      <c r="A91" s="12" t="s">
        <v>110</v>
      </c>
      <c r="B91" s="13" t="s">
        <v>174</v>
      </c>
      <c r="C91" s="15" t="s">
        <v>175</v>
      </c>
    </row>
    <row r="92" spans="1:3" ht="48" x14ac:dyDescent="0.25">
      <c r="A92" s="12" t="s">
        <v>111</v>
      </c>
      <c r="B92" s="13" t="s">
        <v>177</v>
      </c>
      <c r="C92" s="15" t="s">
        <v>176</v>
      </c>
    </row>
    <row r="93" spans="1:3" ht="72" x14ac:dyDescent="0.25">
      <c r="A93" s="12" t="s">
        <v>112</v>
      </c>
      <c r="B93" s="13" t="s">
        <v>178</v>
      </c>
      <c r="C93" s="15" t="s">
        <v>179</v>
      </c>
    </row>
    <row r="94" spans="1:3" ht="36" x14ac:dyDescent="0.25">
      <c r="A94" s="12" t="s">
        <v>113</v>
      </c>
      <c r="B94" s="13" t="s">
        <v>114</v>
      </c>
      <c r="C94" s="14">
        <v>10</v>
      </c>
    </row>
  </sheetData>
  <mergeCells count="15">
    <mergeCell ref="A74:C74"/>
    <mergeCell ref="A79:C79"/>
    <mergeCell ref="A84:C84"/>
    <mergeCell ref="A2:C2"/>
    <mergeCell ref="A22:C22"/>
    <mergeCell ref="A23:C23"/>
    <mergeCell ref="A41:C41"/>
    <mergeCell ref="A65:C65"/>
    <mergeCell ref="A68:C68"/>
    <mergeCell ref="A73:C73"/>
    <mergeCell ref="A8:C8"/>
    <mergeCell ref="A9:C9"/>
    <mergeCell ref="A4:A6"/>
    <mergeCell ref="B4:B6"/>
    <mergeCell ref="C4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opLeftCell="A133" workbookViewId="0">
      <selection activeCell="B143" sqref="B143"/>
    </sheetView>
  </sheetViews>
  <sheetFormatPr defaultRowHeight="15" x14ac:dyDescent="0.25"/>
  <cols>
    <col min="2" max="2" width="55.42578125" customWidth="1"/>
    <col min="3" max="3" width="10.85546875" customWidth="1"/>
  </cols>
  <sheetData>
    <row r="1" spans="1:3" x14ac:dyDescent="0.25">
      <c r="A1" s="2"/>
      <c r="B1" s="3"/>
      <c r="C1" s="1"/>
    </row>
    <row r="2" spans="1:3" x14ac:dyDescent="0.25">
      <c r="A2" s="16" t="s">
        <v>299</v>
      </c>
      <c r="B2" s="17"/>
      <c r="C2" s="17"/>
    </row>
    <row r="3" spans="1:3" x14ac:dyDescent="0.25">
      <c r="A3" s="2"/>
      <c r="B3" s="3"/>
      <c r="C3" s="4"/>
    </row>
    <row r="4" spans="1:3" ht="15" customHeight="1" x14ac:dyDescent="0.25">
      <c r="A4" s="5" t="s">
        <v>0</v>
      </c>
      <c r="B4" s="6" t="s">
        <v>1</v>
      </c>
      <c r="C4" s="6" t="s">
        <v>2</v>
      </c>
    </row>
    <row r="5" spans="1:3" x14ac:dyDescent="0.25">
      <c r="A5" s="5"/>
      <c r="B5" s="6"/>
      <c r="C5" s="6"/>
    </row>
    <row r="6" spans="1:3" x14ac:dyDescent="0.25">
      <c r="A6" s="5"/>
      <c r="B6" s="6"/>
      <c r="C6" s="6"/>
    </row>
    <row r="7" spans="1:3" x14ac:dyDescent="0.25">
      <c r="A7" s="8">
        <v>1</v>
      </c>
      <c r="B7" s="7">
        <v>2</v>
      </c>
      <c r="C7" s="7">
        <v>3</v>
      </c>
    </row>
    <row r="8" spans="1:3" x14ac:dyDescent="0.25">
      <c r="A8" s="9" t="s">
        <v>180</v>
      </c>
      <c r="B8" s="10"/>
      <c r="C8" s="10"/>
    </row>
    <row r="9" spans="1:3" x14ac:dyDescent="0.25">
      <c r="A9" s="11" t="s">
        <v>181</v>
      </c>
      <c r="B9" s="10"/>
      <c r="C9" s="10"/>
    </row>
    <row r="10" spans="1:3" ht="60" x14ac:dyDescent="0.25">
      <c r="A10" s="12" t="s">
        <v>5</v>
      </c>
      <c r="B10" s="13" t="s">
        <v>300</v>
      </c>
      <c r="C10" s="15" t="s">
        <v>301</v>
      </c>
    </row>
    <row r="11" spans="1:3" ht="48" x14ac:dyDescent="0.25">
      <c r="A11" s="12" t="s">
        <v>6</v>
      </c>
      <c r="B11" s="13" t="s">
        <v>303</v>
      </c>
      <c r="C11" s="15" t="s">
        <v>302</v>
      </c>
    </row>
    <row r="12" spans="1:3" ht="48" x14ac:dyDescent="0.25">
      <c r="A12" s="12" t="s">
        <v>8</v>
      </c>
      <c r="B12" s="13" t="s">
        <v>304</v>
      </c>
      <c r="C12" s="14">
        <v>0.15</v>
      </c>
    </row>
    <row r="13" spans="1:3" ht="48" x14ac:dyDescent="0.25">
      <c r="A13" s="12" t="s">
        <v>10</v>
      </c>
      <c r="B13" s="13" t="s">
        <v>305</v>
      </c>
      <c r="C13" s="14">
        <v>0.188</v>
      </c>
    </row>
    <row r="14" spans="1:3" ht="48" x14ac:dyDescent="0.25">
      <c r="A14" s="12" t="s">
        <v>11</v>
      </c>
      <c r="B14" s="13" t="s">
        <v>306</v>
      </c>
      <c r="C14" s="14">
        <v>0.15</v>
      </c>
    </row>
    <row r="15" spans="1:3" ht="48" x14ac:dyDescent="0.25">
      <c r="A15" s="12" t="s">
        <v>13</v>
      </c>
      <c r="B15" s="13" t="s">
        <v>307</v>
      </c>
      <c r="C15" s="14">
        <v>1.88</v>
      </c>
    </row>
    <row r="16" spans="1:3" x14ac:dyDescent="0.25">
      <c r="A16" s="11" t="s">
        <v>182</v>
      </c>
      <c r="B16" s="10"/>
      <c r="C16" s="10"/>
    </row>
    <row r="17" spans="1:3" ht="48" x14ac:dyDescent="0.25">
      <c r="A17" s="12" t="s">
        <v>15</v>
      </c>
      <c r="B17" s="13" t="s">
        <v>307</v>
      </c>
      <c r="C17" s="15" t="s">
        <v>308</v>
      </c>
    </row>
    <row r="18" spans="1:3" ht="36" x14ac:dyDescent="0.25">
      <c r="A18" s="12" t="s">
        <v>16</v>
      </c>
      <c r="B18" s="13" t="s">
        <v>309</v>
      </c>
      <c r="C18" s="15" t="s">
        <v>310</v>
      </c>
    </row>
    <row r="19" spans="1:3" ht="24" x14ac:dyDescent="0.25">
      <c r="A19" s="12" t="s">
        <v>18</v>
      </c>
      <c r="B19" s="13" t="s">
        <v>183</v>
      </c>
      <c r="C19" s="15">
        <f>-12.24</f>
        <v>-12.24</v>
      </c>
    </row>
    <row r="20" spans="1:3" ht="36" x14ac:dyDescent="0.25">
      <c r="A20" s="12" t="s">
        <v>20</v>
      </c>
      <c r="B20" s="13" t="s">
        <v>184</v>
      </c>
      <c r="C20" s="14">
        <v>12.24</v>
      </c>
    </row>
    <row r="21" spans="1:3" ht="36" x14ac:dyDescent="0.25">
      <c r="A21" s="12" t="s">
        <v>21</v>
      </c>
      <c r="B21" s="13" t="s">
        <v>185</v>
      </c>
      <c r="C21" s="14">
        <v>12.24</v>
      </c>
    </row>
    <row r="22" spans="1:3" ht="48" x14ac:dyDescent="0.25">
      <c r="A22" s="12" t="s">
        <v>23</v>
      </c>
      <c r="B22" s="13" t="s">
        <v>312</v>
      </c>
      <c r="C22" s="15" t="s">
        <v>311</v>
      </c>
    </row>
    <row r="23" spans="1:3" ht="36" x14ac:dyDescent="0.25">
      <c r="A23" s="12" t="s">
        <v>27</v>
      </c>
      <c r="B23" s="13" t="s">
        <v>186</v>
      </c>
      <c r="C23" s="14">
        <v>6</v>
      </c>
    </row>
    <row r="24" spans="1:3" ht="36" x14ac:dyDescent="0.25">
      <c r="A24" s="12" t="s">
        <v>28</v>
      </c>
      <c r="B24" s="13" t="s">
        <v>187</v>
      </c>
      <c r="C24" s="14">
        <v>8</v>
      </c>
    </row>
    <row r="25" spans="1:3" ht="36" x14ac:dyDescent="0.25">
      <c r="A25" s="12" t="s">
        <v>30</v>
      </c>
      <c r="B25" s="13" t="s">
        <v>188</v>
      </c>
      <c r="C25" s="14">
        <v>6</v>
      </c>
    </row>
    <row r="26" spans="1:3" ht="36" x14ac:dyDescent="0.25">
      <c r="A26" s="12" t="s">
        <v>32</v>
      </c>
      <c r="B26" s="13" t="s">
        <v>189</v>
      </c>
      <c r="C26" s="15" t="s">
        <v>313</v>
      </c>
    </row>
    <row r="27" spans="1:3" ht="36" x14ac:dyDescent="0.25">
      <c r="A27" s="12" t="s">
        <v>34</v>
      </c>
      <c r="B27" s="13" t="s">
        <v>190</v>
      </c>
      <c r="C27" s="14">
        <v>1</v>
      </c>
    </row>
    <row r="28" spans="1:3" ht="36" x14ac:dyDescent="0.25">
      <c r="A28" s="12" t="s">
        <v>36</v>
      </c>
      <c r="B28" s="13" t="s">
        <v>191</v>
      </c>
      <c r="C28" s="14">
        <v>1</v>
      </c>
    </row>
    <row r="29" spans="1:3" ht="36" x14ac:dyDescent="0.25">
      <c r="A29" s="12" t="s">
        <v>38</v>
      </c>
      <c r="B29" s="13" t="s">
        <v>314</v>
      </c>
      <c r="C29" s="14">
        <v>2.4</v>
      </c>
    </row>
    <row r="30" spans="1:3" x14ac:dyDescent="0.25">
      <c r="A30" s="11" t="s">
        <v>192</v>
      </c>
      <c r="B30" s="10"/>
      <c r="C30" s="10"/>
    </row>
    <row r="31" spans="1:3" x14ac:dyDescent="0.25">
      <c r="A31" s="11" t="s">
        <v>193</v>
      </c>
      <c r="B31" s="10"/>
      <c r="C31" s="10"/>
    </row>
    <row r="32" spans="1:3" ht="48" x14ac:dyDescent="0.25">
      <c r="A32" s="12" t="s">
        <v>39</v>
      </c>
      <c r="B32" s="13" t="s">
        <v>315</v>
      </c>
      <c r="C32" s="15" t="s">
        <v>316</v>
      </c>
    </row>
    <row r="33" spans="1:3" ht="60" x14ac:dyDescent="0.25">
      <c r="A33" s="12" t="s">
        <v>40</v>
      </c>
      <c r="B33" s="13" t="s">
        <v>317</v>
      </c>
      <c r="C33" s="14">
        <v>0.55000000000000004</v>
      </c>
    </row>
    <row r="34" spans="1:3" ht="36" x14ac:dyDescent="0.25">
      <c r="A34" s="12" t="s">
        <v>41</v>
      </c>
      <c r="B34" s="13" t="s">
        <v>194</v>
      </c>
      <c r="C34" s="15">
        <f>-126.5</f>
        <v>-126.5</v>
      </c>
    </row>
    <row r="35" spans="1:3" ht="24" x14ac:dyDescent="0.25">
      <c r="A35" s="12" t="s">
        <v>42</v>
      </c>
      <c r="B35" s="13" t="s">
        <v>195</v>
      </c>
      <c r="C35" s="14">
        <v>126.5</v>
      </c>
    </row>
    <row r="36" spans="1:3" ht="36" x14ac:dyDescent="0.25">
      <c r="A36" s="12" t="s">
        <v>43</v>
      </c>
      <c r="B36" s="13" t="s">
        <v>318</v>
      </c>
      <c r="C36" s="15" t="s">
        <v>319</v>
      </c>
    </row>
    <row r="37" spans="1:3" ht="60" x14ac:dyDescent="0.25">
      <c r="A37" s="12" t="s">
        <v>45</v>
      </c>
      <c r="B37" s="13" t="s">
        <v>320</v>
      </c>
      <c r="C37" s="14">
        <v>0.55000000000000004</v>
      </c>
    </row>
    <row r="38" spans="1:3" ht="36" x14ac:dyDescent="0.25">
      <c r="A38" s="12" t="s">
        <v>46</v>
      </c>
      <c r="B38" s="13" t="s">
        <v>196</v>
      </c>
      <c r="C38" s="15">
        <f>-0.173</f>
        <v>-0.17299999999999999</v>
      </c>
    </row>
    <row r="39" spans="1:3" ht="24" x14ac:dyDescent="0.25">
      <c r="A39" s="12" t="s">
        <v>47</v>
      </c>
      <c r="B39" s="13" t="s">
        <v>197</v>
      </c>
      <c r="C39" s="15" t="s">
        <v>321</v>
      </c>
    </row>
    <row r="40" spans="1:3" x14ac:dyDescent="0.25">
      <c r="A40" s="11" t="s">
        <v>198</v>
      </c>
      <c r="B40" s="10"/>
      <c r="C40" s="10"/>
    </row>
    <row r="41" spans="1:3" ht="36" x14ac:dyDescent="0.25">
      <c r="A41" s="12" t="s">
        <v>49</v>
      </c>
      <c r="B41" s="13" t="s">
        <v>322</v>
      </c>
      <c r="C41" s="15" t="s">
        <v>316</v>
      </c>
    </row>
    <row r="42" spans="1:3" ht="48" x14ac:dyDescent="0.25">
      <c r="A42" s="12" t="s">
        <v>50</v>
      </c>
      <c r="B42" s="13" t="s">
        <v>323</v>
      </c>
      <c r="C42" s="14">
        <v>0.55000000000000004</v>
      </c>
    </row>
    <row r="43" spans="1:3" ht="36" x14ac:dyDescent="0.25">
      <c r="A43" s="12" t="s">
        <v>53</v>
      </c>
      <c r="B43" s="13" t="s">
        <v>194</v>
      </c>
      <c r="C43" s="15">
        <f>-121</f>
        <v>-121</v>
      </c>
    </row>
    <row r="44" spans="1:3" ht="24" x14ac:dyDescent="0.25">
      <c r="A44" s="12" t="s">
        <v>54</v>
      </c>
      <c r="B44" s="13" t="s">
        <v>195</v>
      </c>
      <c r="C44" s="14">
        <v>121</v>
      </c>
    </row>
    <row r="45" spans="1:3" ht="36" x14ac:dyDescent="0.25">
      <c r="A45" s="12" t="s">
        <v>56</v>
      </c>
      <c r="B45" s="13" t="s">
        <v>322</v>
      </c>
      <c r="C45" s="14">
        <v>0.55000000000000004</v>
      </c>
    </row>
    <row r="46" spans="1:3" ht="48" x14ac:dyDescent="0.25">
      <c r="A46" s="12" t="s">
        <v>57</v>
      </c>
      <c r="B46" s="13" t="s">
        <v>324</v>
      </c>
      <c r="C46" s="14">
        <v>0.55000000000000004</v>
      </c>
    </row>
    <row r="47" spans="1:3" ht="60" x14ac:dyDescent="0.25">
      <c r="A47" s="12" t="s">
        <v>58</v>
      </c>
      <c r="B47" s="13" t="s">
        <v>320</v>
      </c>
      <c r="C47" s="14">
        <v>0.55000000000000004</v>
      </c>
    </row>
    <row r="48" spans="1:3" ht="36" x14ac:dyDescent="0.25">
      <c r="A48" s="12" t="s">
        <v>59</v>
      </c>
      <c r="B48" s="13" t="s">
        <v>196</v>
      </c>
      <c r="C48" s="15">
        <f>-0.173</f>
        <v>-0.17299999999999999</v>
      </c>
    </row>
    <row r="49" spans="1:3" ht="24" x14ac:dyDescent="0.25">
      <c r="A49" s="12" t="s">
        <v>60</v>
      </c>
      <c r="B49" s="13" t="s">
        <v>197</v>
      </c>
      <c r="C49" s="15" t="s">
        <v>321</v>
      </c>
    </row>
    <row r="50" spans="1:3" x14ac:dyDescent="0.25">
      <c r="A50" s="11" t="s">
        <v>199</v>
      </c>
      <c r="B50" s="10"/>
      <c r="C50" s="10"/>
    </row>
    <row r="51" spans="1:3" ht="48" x14ac:dyDescent="0.25">
      <c r="A51" s="12" t="s">
        <v>61</v>
      </c>
      <c r="B51" s="13" t="s">
        <v>325</v>
      </c>
      <c r="C51" s="15" t="s">
        <v>326</v>
      </c>
    </row>
    <row r="52" spans="1:3" ht="24" x14ac:dyDescent="0.25">
      <c r="A52" s="12" t="s">
        <v>62</v>
      </c>
      <c r="B52" s="13" t="s">
        <v>200</v>
      </c>
      <c r="C52" s="14">
        <v>36.6</v>
      </c>
    </row>
    <row r="53" spans="1:3" x14ac:dyDescent="0.25">
      <c r="A53" s="11" t="s">
        <v>201</v>
      </c>
      <c r="B53" s="10"/>
      <c r="C53" s="10"/>
    </row>
    <row r="54" spans="1:3" ht="48" x14ac:dyDescent="0.25">
      <c r="A54" s="12" t="s">
        <v>63</v>
      </c>
      <c r="B54" s="13" t="s">
        <v>307</v>
      </c>
      <c r="C54" s="15" t="s">
        <v>327</v>
      </c>
    </row>
    <row r="55" spans="1:3" ht="36" x14ac:dyDescent="0.25">
      <c r="A55" s="12" t="s">
        <v>64</v>
      </c>
      <c r="B55" s="13" t="s">
        <v>309</v>
      </c>
      <c r="C55" s="15" t="s">
        <v>328</v>
      </c>
    </row>
    <row r="56" spans="1:3" ht="24" x14ac:dyDescent="0.25">
      <c r="A56" s="12" t="s">
        <v>65</v>
      </c>
      <c r="B56" s="13" t="s">
        <v>183</v>
      </c>
      <c r="C56" s="14">
        <v>-1.224</v>
      </c>
    </row>
    <row r="57" spans="1:3" ht="36" x14ac:dyDescent="0.25">
      <c r="A57" s="12" t="s">
        <v>66</v>
      </c>
      <c r="B57" s="13" t="s">
        <v>202</v>
      </c>
      <c r="C57" s="14">
        <v>1.224</v>
      </c>
    </row>
    <row r="58" spans="1:3" ht="36" x14ac:dyDescent="0.25">
      <c r="A58" s="12" t="s">
        <v>68</v>
      </c>
      <c r="B58" s="13" t="s">
        <v>203</v>
      </c>
      <c r="C58" s="14">
        <v>1.224</v>
      </c>
    </row>
    <row r="59" spans="1:3" ht="36" x14ac:dyDescent="0.25">
      <c r="A59" s="12" t="s">
        <v>70</v>
      </c>
      <c r="B59" s="13" t="s">
        <v>329</v>
      </c>
      <c r="C59" s="15" t="s">
        <v>330</v>
      </c>
    </row>
    <row r="60" spans="1:3" ht="36" x14ac:dyDescent="0.25">
      <c r="A60" s="12" t="s">
        <v>71</v>
      </c>
      <c r="B60" s="13" t="s">
        <v>204</v>
      </c>
      <c r="C60" s="14">
        <v>-6.2889999999999997</v>
      </c>
    </row>
    <row r="61" spans="1:3" ht="24" x14ac:dyDescent="0.25">
      <c r="A61" s="12" t="s">
        <v>73</v>
      </c>
      <c r="B61" s="13" t="s">
        <v>205</v>
      </c>
      <c r="C61" s="14">
        <v>-1.153</v>
      </c>
    </row>
    <row r="62" spans="1:3" ht="24" x14ac:dyDescent="0.25">
      <c r="A62" s="12" t="s">
        <v>74</v>
      </c>
      <c r="B62" s="13" t="s">
        <v>206</v>
      </c>
      <c r="C62" s="14">
        <v>-1.7</v>
      </c>
    </row>
    <row r="63" spans="1:3" ht="24" x14ac:dyDescent="0.25">
      <c r="A63" s="12" t="s">
        <v>75</v>
      </c>
      <c r="B63" s="13" t="s">
        <v>207</v>
      </c>
      <c r="C63" s="15" t="s">
        <v>208</v>
      </c>
    </row>
    <row r="64" spans="1:3" ht="36" x14ac:dyDescent="0.25">
      <c r="A64" s="12" t="s">
        <v>76</v>
      </c>
      <c r="B64" s="13" t="s">
        <v>209</v>
      </c>
      <c r="C64" s="14">
        <v>5.84</v>
      </c>
    </row>
    <row r="65" spans="1:3" ht="36" x14ac:dyDescent="0.25">
      <c r="A65" s="12" t="s">
        <v>77</v>
      </c>
      <c r="B65" s="13" t="s">
        <v>210</v>
      </c>
      <c r="C65" s="15" t="s">
        <v>331</v>
      </c>
    </row>
    <row r="66" spans="1:3" ht="24" x14ac:dyDescent="0.25">
      <c r="A66" s="12" t="s">
        <v>78</v>
      </c>
      <c r="B66" s="13" t="s">
        <v>211</v>
      </c>
      <c r="C66" s="15" t="s">
        <v>332</v>
      </c>
    </row>
    <row r="67" spans="1:3" ht="48" x14ac:dyDescent="0.25">
      <c r="A67" s="12" t="s">
        <v>79</v>
      </c>
      <c r="B67" s="13" t="s">
        <v>212</v>
      </c>
      <c r="C67" s="14">
        <v>12</v>
      </c>
    </row>
    <row r="68" spans="1:3" ht="48" x14ac:dyDescent="0.25">
      <c r="A68" s="12" t="s">
        <v>82</v>
      </c>
      <c r="B68" s="13" t="s">
        <v>213</v>
      </c>
      <c r="C68" s="14">
        <v>8</v>
      </c>
    </row>
    <row r="69" spans="1:3" ht="36" x14ac:dyDescent="0.25">
      <c r="A69" s="12" t="s">
        <v>83</v>
      </c>
      <c r="B69" s="13" t="s">
        <v>214</v>
      </c>
      <c r="C69" s="14">
        <v>1</v>
      </c>
    </row>
    <row r="70" spans="1:3" ht="36" x14ac:dyDescent="0.25">
      <c r="A70" s="12" t="s">
        <v>85</v>
      </c>
      <c r="B70" s="13" t="s">
        <v>215</v>
      </c>
      <c r="C70" s="14">
        <v>6</v>
      </c>
    </row>
    <row r="71" spans="1:3" ht="36" x14ac:dyDescent="0.25">
      <c r="A71" s="12" t="s">
        <v>86</v>
      </c>
      <c r="B71" s="13" t="s">
        <v>216</v>
      </c>
      <c r="C71" s="14">
        <v>4</v>
      </c>
    </row>
    <row r="72" spans="1:3" ht="36" x14ac:dyDescent="0.25">
      <c r="A72" s="12" t="s">
        <v>87</v>
      </c>
      <c r="B72" s="13" t="s">
        <v>217</v>
      </c>
      <c r="C72" s="14">
        <v>4</v>
      </c>
    </row>
    <row r="73" spans="1:3" ht="36" x14ac:dyDescent="0.25">
      <c r="A73" s="12" t="s">
        <v>88</v>
      </c>
      <c r="B73" s="13" t="s">
        <v>218</v>
      </c>
      <c r="C73" s="14">
        <v>8</v>
      </c>
    </row>
    <row r="74" spans="1:3" ht="24" x14ac:dyDescent="0.25">
      <c r="A74" s="12" t="s">
        <v>91</v>
      </c>
      <c r="B74" s="13" t="s">
        <v>219</v>
      </c>
      <c r="C74" s="14">
        <v>4</v>
      </c>
    </row>
    <row r="75" spans="1:3" ht="48" x14ac:dyDescent="0.25">
      <c r="A75" s="12" t="s">
        <v>92</v>
      </c>
      <c r="B75" s="13" t="s">
        <v>334</v>
      </c>
      <c r="C75" s="15" t="s">
        <v>333</v>
      </c>
    </row>
    <row r="76" spans="1:3" ht="48" x14ac:dyDescent="0.25">
      <c r="A76" s="12" t="s">
        <v>94</v>
      </c>
      <c r="B76" s="13" t="s">
        <v>220</v>
      </c>
      <c r="C76" s="14">
        <v>-2.3300000000000001E-2</v>
      </c>
    </row>
    <row r="77" spans="1:3" ht="36" x14ac:dyDescent="0.25">
      <c r="A77" s="12" t="s">
        <v>95</v>
      </c>
      <c r="B77" s="13" t="s">
        <v>221</v>
      </c>
      <c r="C77" s="14">
        <v>1</v>
      </c>
    </row>
    <row r="78" spans="1:3" ht="36" x14ac:dyDescent="0.25">
      <c r="A78" s="12" t="s">
        <v>97</v>
      </c>
      <c r="B78" s="13" t="s">
        <v>222</v>
      </c>
      <c r="C78" s="14">
        <v>1</v>
      </c>
    </row>
    <row r="79" spans="1:3" ht="48" x14ac:dyDescent="0.25">
      <c r="A79" s="12" t="s">
        <v>98</v>
      </c>
      <c r="B79" s="13" t="s">
        <v>149</v>
      </c>
      <c r="C79" s="14">
        <v>2</v>
      </c>
    </row>
    <row r="80" spans="1:3" ht="48" x14ac:dyDescent="0.25">
      <c r="A80" s="12" t="s">
        <v>99</v>
      </c>
      <c r="B80" s="13" t="s">
        <v>335</v>
      </c>
      <c r="C80" s="15" t="s">
        <v>336</v>
      </c>
    </row>
    <row r="81" spans="1:3" ht="60" x14ac:dyDescent="0.25">
      <c r="A81" s="12" t="s">
        <v>100</v>
      </c>
      <c r="B81" s="13" t="s">
        <v>223</v>
      </c>
      <c r="C81" s="14">
        <v>-8.1199999999999994E-2</v>
      </c>
    </row>
    <row r="82" spans="1:3" ht="36" x14ac:dyDescent="0.25">
      <c r="A82" s="12" t="s">
        <v>103</v>
      </c>
      <c r="B82" s="13" t="s">
        <v>224</v>
      </c>
      <c r="C82" s="14">
        <v>8.1199999999999994E-2</v>
      </c>
    </row>
    <row r="83" spans="1:3" ht="60" x14ac:dyDescent="0.25">
      <c r="A83" s="12" t="s">
        <v>104</v>
      </c>
      <c r="B83" s="13" t="s">
        <v>338</v>
      </c>
      <c r="C83" s="15" t="s">
        <v>337</v>
      </c>
    </row>
    <row r="84" spans="1:3" ht="24" x14ac:dyDescent="0.25">
      <c r="A84" s="12" t="s">
        <v>105</v>
      </c>
      <c r="B84" s="13" t="s">
        <v>225</v>
      </c>
      <c r="C84" s="14">
        <v>4.5600000000000002E-2</v>
      </c>
    </row>
    <row r="85" spans="1:3" ht="36" x14ac:dyDescent="0.25">
      <c r="A85" s="12" t="s">
        <v>106</v>
      </c>
      <c r="B85" s="13" t="s">
        <v>339</v>
      </c>
      <c r="C85" s="15" t="s">
        <v>340</v>
      </c>
    </row>
    <row r="86" spans="1:3" ht="36" x14ac:dyDescent="0.25">
      <c r="A86" s="12" t="s">
        <v>108</v>
      </c>
      <c r="B86" s="13" t="s">
        <v>342</v>
      </c>
      <c r="C86" s="15" t="s">
        <v>341</v>
      </c>
    </row>
    <row r="87" spans="1:3" ht="48" x14ac:dyDescent="0.25">
      <c r="A87" s="12" t="s">
        <v>109</v>
      </c>
      <c r="B87" s="13" t="s">
        <v>343</v>
      </c>
      <c r="C87" s="15" t="s">
        <v>341</v>
      </c>
    </row>
    <row r="88" spans="1:3" ht="48" x14ac:dyDescent="0.25">
      <c r="A88" s="12" t="s">
        <v>110</v>
      </c>
      <c r="B88" s="13" t="s">
        <v>344</v>
      </c>
      <c r="C88" s="15" t="s">
        <v>341</v>
      </c>
    </row>
    <row r="89" spans="1:3" ht="36" x14ac:dyDescent="0.25">
      <c r="A89" s="12" t="s">
        <v>111</v>
      </c>
      <c r="B89" s="13" t="s">
        <v>345</v>
      </c>
      <c r="C89" s="15" t="s">
        <v>341</v>
      </c>
    </row>
    <row r="90" spans="1:3" ht="48" x14ac:dyDescent="0.25">
      <c r="A90" s="12" t="s">
        <v>112</v>
      </c>
      <c r="B90" s="13" t="s">
        <v>343</v>
      </c>
      <c r="C90" s="15" t="s">
        <v>341</v>
      </c>
    </row>
    <row r="91" spans="1:3" x14ac:dyDescent="0.25">
      <c r="A91" s="11" t="s">
        <v>226</v>
      </c>
      <c r="B91" s="10"/>
      <c r="C91" s="10"/>
    </row>
    <row r="92" spans="1:3" ht="48" x14ac:dyDescent="0.25">
      <c r="A92" s="12" t="s">
        <v>113</v>
      </c>
      <c r="B92" s="13" t="s">
        <v>307</v>
      </c>
      <c r="C92" s="15" t="s">
        <v>346</v>
      </c>
    </row>
    <row r="93" spans="1:3" ht="48" x14ac:dyDescent="0.25">
      <c r="A93" s="12" t="s">
        <v>227</v>
      </c>
      <c r="B93" s="13" t="s">
        <v>347</v>
      </c>
      <c r="C93" s="15" t="s">
        <v>348</v>
      </c>
    </row>
    <row r="94" spans="1:3" ht="36" x14ac:dyDescent="0.25">
      <c r="A94" s="12" t="s">
        <v>228</v>
      </c>
      <c r="B94" s="13" t="s">
        <v>229</v>
      </c>
      <c r="C94" s="15">
        <f>-2.08</f>
        <v>-2.08</v>
      </c>
    </row>
    <row r="95" spans="1:3" ht="24" x14ac:dyDescent="0.25">
      <c r="A95" s="12" t="s">
        <v>230</v>
      </c>
      <c r="B95" s="13" t="s">
        <v>231</v>
      </c>
      <c r="C95" s="15">
        <f>-0.2677</f>
        <v>-0.26769999999999999</v>
      </c>
    </row>
    <row r="96" spans="1:3" ht="24" x14ac:dyDescent="0.25">
      <c r="A96" s="12" t="s">
        <v>232</v>
      </c>
      <c r="B96" s="13" t="s">
        <v>233</v>
      </c>
      <c r="C96" s="15">
        <f>-0.1725</f>
        <v>-0.17249999999999999</v>
      </c>
    </row>
    <row r="97" spans="1:3" ht="24" x14ac:dyDescent="0.25">
      <c r="A97" s="12" t="s">
        <v>234</v>
      </c>
      <c r="B97" s="13" t="s">
        <v>235</v>
      </c>
      <c r="C97" s="15">
        <f>-0.5658</f>
        <v>-0.56579999999999997</v>
      </c>
    </row>
    <row r="98" spans="1:3" ht="24" x14ac:dyDescent="0.25">
      <c r="A98" s="12" t="s">
        <v>236</v>
      </c>
      <c r="B98" s="13" t="s">
        <v>237</v>
      </c>
      <c r="C98" s="14">
        <v>0.23</v>
      </c>
    </row>
    <row r="99" spans="1:3" ht="36" x14ac:dyDescent="0.25">
      <c r="A99" s="12" t="s">
        <v>238</v>
      </c>
      <c r="B99" s="13" t="s">
        <v>203</v>
      </c>
      <c r="C99" s="14">
        <v>0.23</v>
      </c>
    </row>
    <row r="100" spans="1:3" ht="24" x14ac:dyDescent="0.25">
      <c r="A100" s="12" t="s">
        <v>239</v>
      </c>
      <c r="B100" s="13" t="s">
        <v>240</v>
      </c>
      <c r="C100" s="14">
        <v>0.15</v>
      </c>
    </row>
    <row r="101" spans="1:3" ht="36" x14ac:dyDescent="0.25">
      <c r="A101" s="12" t="s">
        <v>241</v>
      </c>
      <c r="B101" s="13" t="s">
        <v>242</v>
      </c>
      <c r="C101" s="14">
        <v>0.15</v>
      </c>
    </row>
    <row r="102" spans="1:3" ht="36" x14ac:dyDescent="0.25">
      <c r="A102" s="12" t="s">
        <v>243</v>
      </c>
      <c r="B102" s="13" t="s">
        <v>244</v>
      </c>
      <c r="C102" s="14">
        <v>1</v>
      </c>
    </row>
    <row r="103" spans="1:3" ht="36" x14ac:dyDescent="0.25">
      <c r="A103" s="12" t="s">
        <v>245</v>
      </c>
      <c r="B103" s="13" t="s">
        <v>246</v>
      </c>
      <c r="C103" s="14">
        <v>1</v>
      </c>
    </row>
    <row r="104" spans="1:3" ht="36" x14ac:dyDescent="0.25">
      <c r="A104" s="12" t="s">
        <v>247</v>
      </c>
      <c r="B104" s="13" t="s">
        <v>248</v>
      </c>
      <c r="C104" s="14">
        <v>3</v>
      </c>
    </row>
    <row r="105" spans="1:3" ht="36" x14ac:dyDescent="0.25">
      <c r="A105" s="12" t="s">
        <v>249</v>
      </c>
      <c r="B105" s="13" t="s">
        <v>250</v>
      </c>
      <c r="C105" s="14">
        <v>1</v>
      </c>
    </row>
    <row r="106" spans="1:3" ht="36" x14ac:dyDescent="0.25">
      <c r="A106" s="12" t="s">
        <v>251</v>
      </c>
      <c r="B106" s="13" t="s">
        <v>217</v>
      </c>
      <c r="C106" s="14">
        <v>1</v>
      </c>
    </row>
    <row r="107" spans="1:3" ht="36" x14ac:dyDescent="0.25">
      <c r="A107" s="12" t="s">
        <v>252</v>
      </c>
      <c r="B107" s="13" t="s">
        <v>218</v>
      </c>
      <c r="C107" s="14">
        <v>1</v>
      </c>
    </row>
    <row r="108" spans="1:3" ht="24" x14ac:dyDescent="0.25">
      <c r="A108" s="12" t="s">
        <v>253</v>
      </c>
      <c r="B108" s="13" t="s">
        <v>219</v>
      </c>
      <c r="C108" s="14">
        <v>1</v>
      </c>
    </row>
    <row r="109" spans="1:3" ht="24" x14ac:dyDescent="0.25">
      <c r="A109" s="12" t="s">
        <v>254</v>
      </c>
      <c r="B109" s="13" t="s">
        <v>255</v>
      </c>
      <c r="C109" s="15" t="s">
        <v>349</v>
      </c>
    </row>
    <row r="110" spans="1:3" ht="48" x14ac:dyDescent="0.25">
      <c r="A110" s="12" t="s">
        <v>256</v>
      </c>
      <c r="B110" s="13" t="s">
        <v>351</v>
      </c>
      <c r="C110" s="15" t="s">
        <v>350</v>
      </c>
    </row>
    <row r="111" spans="1:3" ht="36" x14ac:dyDescent="0.25">
      <c r="A111" s="12" t="s">
        <v>257</v>
      </c>
      <c r="B111" s="13" t="s">
        <v>258</v>
      </c>
      <c r="C111" s="15">
        <f>-0.0022</f>
        <v>-2.2000000000000001E-3</v>
      </c>
    </row>
    <row r="112" spans="1:3" ht="24" x14ac:dyDescent="0.25">
      <c r="A112" s="12" t="s">
        <v>259</v>
      </c>
      <c r="B112" s="13" t="s">
        <v>260</v>
      </c>
      <c r="C112" s="15">
        <f>-0.0054</f>
        <v>-5.4000000000000003E-3</v>
      </c>
    </row>
    <row r="113" spans="1:3" ht="24" x14ac:dyDescent="0.25">
      <c r="A113" s="12" t="s">
        <v>261</v>
      </c>
      <c r="B113" s="13" t="s">
        <v>262</v>
      </c>
      <c r="C113" s="15" t="s">
        <v>352</v>
      </c>
    </row>
    <row r="114" spans="1:3" ht="60" x14ac:dyDescent="0.25">
      <c r="A114" s="12" t="s">
        <v>263</v>
      </c>
      <c r="B114" s="13" t="s">
        <v>354</v>
      </c>
      <c r="C114" s="15" t="s">
        <v>353</v>
      </c>
    </row>
    <row r="115" spans="1:3" ht="48" x14ac:dyDescent="0.25">
      <c r="A115" s="12" t="s">
        <v>264</v>
      </c>
      <c r="B115" s="13" t="s">
        <v>355</v>
      </c>
      <c r="C115" s="15" t="s">
        <v>356</v>
      </c>
    </row>
    <row r="116" spans="1:3" ht="60" x14ac:dyDescent="0.25">
      <c r="A116" s="12" t="s">
        <v>265</v>
      </c>
      <c r="B116" s="13" t="s">
        <v>266</v>
      </c>
      <c r="C116" s="14">
        <v>-1.52E-2</v>
      </c>
    </row>
    <row r="117" spans="1:3" ht="36" x14ac:dyDescent="0.25">
      <c r="A117" s="12" t="s">
        <v>267</v>
      </c>
      <c r="B117" s="13" t="s">
        <v>268</v>
      </c>
      <c r="C117" s="14">
        <v>1</v>
      </c>
    </row>
    <row r="118" spans="1:3" ht="36" x14ac:dyDescent="0.25">
      <c r="A118" s="12" t="s">
        <v>269</v>
      </c>
      <c r="B118" s="13" t="s">
        <v>270</v>
      </c>
      <c r="C118" s="14">
        <v>1</v>
      </c>
    </row>
    <row r="119" spans="1:3" x14ac:dyDescent="0.25">
      <c r="A119" s="11" t="s">
        <v>271</v>
      </c>
      <c r="B119" s="10"/>
      <c r="C119" s="10"/>
    </row>
    <row r="120" spans="1:3" ht="48" x14ac:dyDescent="0.25">
      <c r="A120" s="12" t="s">
        <v>272</v>
      </c>
      <c r="B120" s="13" t="s">
        <v>307</v>
      </c>
      <c r="C120" s="15" t="s">
        <v>346</v>
      </c>
    </row>
    <row r="121" spans="1:3" ht="48" x14ac:dyDescent="0.25">
      <c r="A121" s="12" t="s">
        <v>273</v>
      </c>
      <c r="B121" s="13" t="s">
        <v>347</v>
      </c>
      <c r="C121" s="15" t="s">
        <v>357</v>
      </c>
    </row>
    <row r="122" spans="1:3" ht="36" x14ac:dyDescent="0.25">
      <c r="A122" s="12" t="s">
        <v>274</v>
      </c>
      <c r="B122" s="13" t="s">
        <v>229</v>
      </c>
      <c r="C122" s="15">
        <f>-1.914</f>
        <v>-1.9139999999999999</v>
      </c>
    </row>
    <row r="123" spans="1:3" ht="24" x14ac:dyDescent="0.25">
      <c r="A123" s="12" t="s">
        <v>275</v>
      </c>
      <c r="B123" s="13" t="s">
        <v>231</v>
      </c>
      <c r="C123" s="15">
        <f>-0.2464</f>
        <v>-0.24640000000000001</v>
      </c>
    </row>
    <row r="124" spans="1:3" ht="24" x14ac:dyDescent="0.25">
      <c r="A124" s="12" t="s">
        <v>276</v>
      </c>
      <c r="B124" s="13" t="s">
        <v>233</v>
      </c>
      <c r="C124" s="15">
        <f>-0.1588</f>
        <v>-0.1588</v>
      </c>
    </row>
    <row r="125" spans="1:3" ht="24" x14ac:dyDescent="0.25">
      <c r="A125" s="12" t="s">
        <v>277</v>
      </c>
      <c r="B125" s="13" t="s">
        <v>235</v>
      </c>
      <c r="C125" s="15">
        <f>-0.5207</f>
        <v>-0.52070000000000005</v>
      </c>
    </row>
    <row r="126" spans="1:3" ht="24" x14ac:dyDescent="0.25">
      <c r="A126" s="12" t="s">
        <v>278</v>
      </c>
      <c r="B126" s="13" t="s">
        <v>237</v>
      </c>
      <c r="C126" s="14">
        <v>0.23</v>
      </c>
    </row>
    <row r="127" spans="1:3" ht="36" x14ac:dyDescent="0.25">
      <c r="A127" s="12" t="s">
        <v>279</v>
      </c>
      <c r="B127" s="13" t="s">
        <v>203</v>
      </c>
      <c r="C127" s="14">
        <v>0.23</v>
      </c>
    </row>
    <row r="128" spans="1:3" ht="24" x14ac:dyDescent="0.25">
      <c r="A128" s="12" t="s">
        <v>280</v>
      </c>
      <c r="B128" s="13" t="s">
        <v>240</v>
      </c>
      <c r="C128" s="14">
        <v>0.4</v>
      </c>
    </row>
    <row r="129" spans="1:3" ht="36" x14ac:dyDescent="0.25">
      <c r="A129" s="12" t="s">
        <v>281</v>
      </c>
      <c r="B129" s="13" t="s">
        <v>242</v>
      </c>
      <c r="C129" s="14">
        <v>0.4</v>
      </c>
    </row>
    <row r="130" spans="1:3" ht="36" x14ac:dyDescent="0.25">
      <c r="A130" s="12" t="s">
        <v>282</v>
      </c>
      <c r="B130" s="13" t="s">
        <v>244</v>
      </c>
      <c r="C130" s="14">
        <v>1</v>
      </c>
    </row>
    <row r="131" spans="1:3" ht="36" x14ac:dyDescent="0.25">
      <c r="A131" s="12" t="s">
        <v>283</v>
      </c>
      <c r="B131" s="13" t="s">
        <v>246</v>
      </c>
      <c r="C131" s="14">
        <v>1</v>
      </c>
    </row>
    <row r="132" spans="1:3" ht="36" x14ac:dyDescent="0.25">
      <c r="A132" s="12" t="s">
        <v>284</v>
      </c>
      <c r="B132" s="13" t="s">
        <v>250</v>
      </c>
      <c r="C132" s="14">
        <v>3</v>
      </c>
    </row>
    <row r="133" spans="1:3" ht="36" x14ac:dyDescent="0.25">
      <c r="A133" s="12" t="s">
        <v>285</v>
      </c>
      <c r="B133" s="13" t="s">
        <v>218</v>
      </c>
      <c r="C133" s="14">
        <v>3</v>
      </c>
    </row>
    <row r="134" spans="1:3" ht="36" x14ac:dyDescent="0.25">
      <c r="A134" s="12" t="s">
        <v>286</v>
      </c>
      <c r="B134" s="13" t="s">
        <v>217</v>
      </c>
      <c r="C134" s="14">
        <v>1</v>
      </c>
    </row>
    <row r="135" spans="1:3" ht="24" x14ac:dyDescent="0.25">
      <c r="A135" s="12" t="s">
        <v>287</v>
      </c>
      <c r="B135" s="13" t="s">
        <v>219</v>
      </c>
      <c r="C135" s="14">
        <v>1</v>
      </c>
    </row>
    <row r="136" spans="1:3" ht="24" x14ac:dyDescent="0.25">
      <c r="A136" s="12" t="s">
        <v>288</v>
      </c>
      <c r="B136" s="13" t="s">
        <v>255</v>
      </c>
      <c r="C136" s="15" t="s">
        <v>358</v>
      </c>
    </row>
    <row r="137" spans="1:3" ht="48" x14ac:dyDescent="0.25">
      <c r="A137" s="12" t="s">
        <v>289</v>
      </c>
      <c r="B137" s="13" t="s">
        <v>351</v>
      </c>
      <c r="C137" s="15" t="s">
        <v>359</v>
      </c>
    </row>
    <row r="138" spans="1:3" ht="36" x14ac:dyDescent="0.25">
      <c r="A138" s="12" t="s">
        <v>290</v>
      </c>
      <c r="B138" s="13" t="s">
        <v>258</v>
      </c>
      <c r="C138" s="15">
        <f>-0.0027</f>
        <v>-2.7000000000000001E-3</v>
      </c>
    </row>
    <row r="139" spans="1:3" ht="24" x14ac:dyDescent="0.25">
      <c r="A139" s="12" t="s">
        <v>291</v>
      </c>
      <c r="B139" s="13" t="s">
        <v>260</v>
      </c>
      <c r="C139" s="15">
        <f>-0.0065</f>
        <v>-6.4999999999999997E-3</v>
      </c>
    </row>
    <row r="140" spans="1:3" ht="24" x14ac:dyDescent="0.25">
      <c r="A140" s="12" t="s">
        <v>292</v>
      </c>
      <c r="B140" s="13" t="s">
        <v>262</v>
      </c>
      <c r="C140" s="15" t="s">
        <v>360</v>
      </c>
    </row>
    <row r="141" spans="1:3" ht="60" x14ac:dyDescent="0.25">
      <c r="A141" s="12" t="s">
        <v>293</v>
      </c>
      <c r="B141" s="13" t="s">
        <v>354</v>
      </c>
      <c r="C141" s="15" t="s">
        <v>361</v>
      </c>
    </row>
    <row r="142" spans="1:3" ht="48" x14ac:dyDescent="0.25">
      <c r="A142" s="12" t="s">
        <v>294</v>
      </c>
      <c r="B142" s="13" t="s">
        <v>355</v>
      </c>
      <c r="C142" s="15" t="s">
        <v>362</v>
      </c>
    </row>
    <row r="143" spans="1:3" ht="60" x14ac:dyDescent="0.25">
      <c r="A143" s="12" t="s">
        <v>295</v>
      </c>
      <c r="B143" s="13" t="s">
        <v>266</v>
      </c>
      <c r="C143" s="15">
        <f>-0.0164</f>
        <v>-1.6400000000000001E-2</v>
      </c>
    </row>
    <row r="144" spans="1:3" ht="36" x14ac:dyDescent="0.25">
      <c r="A144" s="12" t="s">
        <v>296</v>
      </c>
      <c r="B144" s="13" t="s">
        <v>268</v>
      </c>
      <c r="C144" s="14">
        <v>2</v>
      </c>
    </row>
    <row r="145" spans="1:3" x14ac:dyDescent="0.25">
      <c r="A145" s="11" t="s">
        <v>297</v>
      </c>
      <c r="B145" s="10"/>
      <c r="C145" s="10"/>
    </row>
    <row r="146" spans="1:3" ht="48" x14ac:dyDescent="0.25">
      <c r="A146" s="12" t="s">
        <v>298</v>
      </c>
      <c r="B146" s="13" t="s">
        <v>363</v>
      </c>
      <c r="C146" s="14">
        <v>3.95E-2</v>
      </c>
    </row>
  </sheetData>
  <mergeCells count="15">
    <mergeCell ref="A91:C91"/>
    <mergeCell ref="A119:C119"/>
    <mergeCell ref="A145:C145"/>
    <mergeCell ref="A2:C2"/>
    <mergeCell ref="A16:C16"/>
    <mergeCell ref="A30:C30"/>
    <mergeCell ref="A31:C31"/>
    <mergeCell ref="A40:C40"/>
    <mergeCell ref="A50:C50"/>
    <mergeCell ref="A53:C53"/>
    <mergeCell ref="A8:C8"/>
    <mergeCell ref="A9:C9"/>
    <mergeCell ref="A4:A6"/>
    <mergeCell ref="B4:B6"/>
    <mergeCell ref="C4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24" sqref="B24"/>
    </sheetView>
  </sheetViews>
  <sheetFormatPr defaultRowHeight="15" x14ac:dyDescent="0.25"/>
  <cols>
    <col min="2" max="2" width="50.7109375" customWidth="1"/>
    <col min="3" max="3" width="14" customWidth="1"/>
  </cols>
  <sheetData>
    <row r="1" spans="1:3" x14ac:dyDescent="0.25">
      <c r="A1" s="2"/>
      <c r="B1" s="3"/>
      <c r="C1" s="1"/>
    </row>
    <row r="2" spans="1:3" x14ac:dyDescent="0.25">
      <c r="A2" s="16" t="s">
        <v>375</v>
      </c>
      <c r="B2" s="17"/>
      <c r="C2" s="17"/>
    </row>
    <row r="3" spans="1:3" x14ac:dyDescent="0.25">
      <c r="A3" s="2"/>
      <c r="B3" s="3"/>
      <c r="C3" s="4"/>
    </row>
    <row r="4" spans="1:3" ht="15" customHeight="1" x14ac:dyDescent="0.25">
      <c r="A4" s="5" t="s">
        <v>0</v>
      </c>
      <c r="B4" s="6" t="s">
        <v>1</v>
      </c>
      <c r="C4" s="6" t="s">
        <v>2</v>
      </c>
    </row>
    <row r="5" spans="1:3" x14ac:dyDescent="0.25">
      <c r="A5" s="5"/>
      <c r="B5" s="6"/>
      <c r="C5" s="6"/>
    </row>
    <row r="6" spans="1:3" x14ac:dyDescent="0.25">
      <c r="A6" s="5"/>
      <c r="B6" s="6"/>
      <c r="C6" s="6"/>
    </row>
    <row r="7" spans="1:3" x14ac:dyDescent="0.25">
      <c r="A7" s="8">
        <v>1</v>
      </c>
      <c r="B7" s="7">
        <v>2</v>
      </c>
      <c r="C7" s="7">
        <v>3</v>
      </c>
    </row>
    <row r="8" spans="1:3" x14ac:dyDescent="0.25">
      <c r="A8" s="9" t="s">
        <v>364</v>
      </c>
      <c r="B8" s="10"/>
      <c r="C8" s="10"/>
    </row>
    <row r="9" spans="1:3" ht="60" x14ac:dyDescent="0.25">
      <c r="A9" s="12" t="s">
        <v>5</v>
      </c>
      <c r="B9" s="13" t="s">
        <v>376</v>
      </c>
      <c r="C9" s="15" t="s">
        <v>377</v>
      </c>
    </row>
    <row r="10" spans="1:3" ht="48" x14ac:dyDescent="0.25">
      <c r="A10" s="18" t="s">
        <v>365</v>
      </c>
      <c r="B10" s="13" t="s">
        <v>378</v>
      </c>
      <c r="C10" s="14">
        <v>1</v>
      </c>
    </row>
    <row r="11" spans="1:3" ht="24" x14ac:dyDescent="0.25">
      <c r="A11" s="18" t="s">
        <v>366</v>
      </c>
      <c r="B11" s="13" t="s">
        <v>367</v>
      </c>
      <c r="C11" s="14">
        <v>1</v>
      </c>
    </row>
    <row r="12" spans="1:3" ht="36" x14ac:dyDescent="0.25">
      <c r="A12" s="18" t="s">
        <v>368</v>
      </c>
      <c r="B12" s="13" t="s">
        <v>379</v>
      </c>
      <c r="C12" s="14">
        <v>1</v>
      </c>
    </row>
    <row r="13" spans="1:3" ht="48" x14ac:dyDescent="0.25">
      <c r="A13" s="12" t="s">
        <v>11</v>
      </c>
      <c r="B13" s="13" t="s">
        <v>380</v>
      </c>
      <c r="C13" s="15" t="s">
        <v>381</v>
      </c>
    </row>
    <row r="14" spans="1:3" ht="36" x14ac:dyDescent="0.25">
      <c r="A14" s="12" t="s">
        <v>13</v>
      </c>
      <c r="B14" s="13" t="s">
        <v>369</v>
      </c>
      <c r="C14" s="15">
        <f>-1.53</f>
        <v>-1.53</v>
      </c>
    </row>
    <row r="15" spans="1:3" ht="36" x14ac:dyDescent="0.25">
      <c r="A15" s="12" t="s">
        <v>15</v>
      </c>
      <c r="B15" s="13" t="s">
        <v>370</v>
      </c>
      <c r="C15" s="14">
        <v>1.53</v>
      </c>
    </row>
    <row r="16" spans="1:3" ht="48" x14ac:dyDescent="0.25">
      <c r="A16" s="12" t="s">
        <v>16</v>
      </c>
      <c r="B16" s="13" t="s">
        <v>382</v>
      </c>
      <c r="C16" s="15" t="s">
        <v>383</v>
      </c>
    </row>
    <row r="17" spans="1:3" ht="24" x14ac:dyDescent="0.25">
      <c r="A17" s="12" t="s">
        <v>18</v>
      </c>
      <c r="B17" s="13" t="s">
        <v>371</v>
      </c>
      <c r="C17" s="14">
        <v>1</v>
      </c>
    </row>
    <row r="18" spans="1:3" ht="24" x14ac:dyDescent="0.25">
      <c r="A18" s="12" t="s">
        <v>20</v>
      </c>
      <c r="B18" s="13" t="s">
        <v>372</v>
      </c>
      <c r="C18" s="14">
        <v>1</v>
      </c>
    </row>
    <row r="19" spans="1:3" ht="48" x14ac:dyDescent="0.25">
      <c r="A19" s="12" t="s">
        <v>21</v>
      </c>
      <c r="B19" s="13" t="s">
        <v>384</v>
      </c>
      <c r="C19" s="14">
        <v>0.35</v>
      </c>
    </row>
    <row r="20" spans="1:3" ht="48" x14ac:dyDescent="0.25">
      <c r="A20" s="12" t="s">
        <v>23</v>
      </c>
      <c r="B20" s="13" t="s">
        <v>373</v>
      </c>
      <c r="C20" s="14">
        <v>35</v>
      </c>
    </row>
    <row r="21" spans="1:3" ht="48" x14ac:dyDescent="0.25">
      <c r="A21" s="12" t="s">
        <v>27</v>
      </c>
      <c r="B21" s="13" t="s">
        <v>385</v>
      </c>
      <c r="C21" s="14">
        <v>0.35</v>
      </c>
    </row>
    <row r="22" spans="1:3" ht="72" x14ac:dyDescent="0.25">
      <c r="A22" s="12" t="s">
        <v>28</v>
      </c>
      <c r="B22" s="13" t="s">
        <v>374</v>
      </c>
      <c r="C22" s="14">
        <v>3.5000000000000003E-2</v>
      </c>
    </row>
    <row r="23" spans="1:3" ht="60" x14ac:dyDescent="0.25">
      <c r="A23" s="12" t="s">
        <v>30</v>
      </c>
      <c r="B23" s="13" t="s">
        <v>161</v>
      </c>
      <c r="C23" s="15" t="s">
        <v>386</v>
      </c>
    </row>
    <row r="24" spans="1:3" ht="24" x14ac:dyDescent="0.25">
      <c r="A24" s="12" t="s">
        <v>32</v>
      </c>
      <c r="B24" s="13" t="s">
        <v>93</v>
      </c>
      <c r="C24" s="14">
        <v>6.0600000000000001E-2</v>
      </c>
    </row>
  </sheetData>
  <mergeCells count="5">
    <mergeCell ref="A8:C8"/>
    <mergeCell ref="A2:C2"/>
    <mergeCell ref="A4:A6"/>
    <mergeCell ref="B4:B6"/>
    <mergeCell ref="C4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32" workbookViewId="0">
      <selection activeCell="B38" sqref="B38"/>
    </sheetView>
  </sheetViews>
  <sheetFormatPr defaultRowHeight="15" x14ac:dyDescent="0.25"/>
  <cols>
    <col min="2" max="2" width="53" customWidth="1"/>
    <col min="3" max="3" width="11.7109375" customWidth="1"/>
  </cols>
  <sheetData>
    <row r="1" spans="1:3" x14ac:dyDescent="0.25">
      <c r="A1" s="2"/>
      <c r="B1" s="3"/>
      <c r="C1" s="1"/>
    </row>
    <row r="2" spans="1:3" x14ac:dyDescent="0.25">
      <c r="A2" s="16" t="s">
        <v>401</v>
      </c>
      <c r="B2" s="17"/>
      <c r="C2" s="17"/>
    </row>
    <row r="3" spans="1:3" x14ac:dyDescent="0.25">
      <c r="A3" s="2"/>
      <c r="B3" s="3"/>
      <c r="C3" s="4"/>
    </row>
    <row r="4" spans="1:3" ht="15" customHeight="1" x14ac:dyDescent="0.25">
      <c r="A4" s="5" t="s">
        <v>0</v>
      </c>
      <c r="B4" s="6" t="s">
        <v>1</v>
      </c>
      <c r="C4" s="6" t="s">
        <v>2</v>
      </c>
    </row>
    <row r="5" spans="1:3" x14ac:dyDescent="0.25">
      <c r="A5" s="5"/>
      <c r="B5" s="6"/>
      <c r="C5" s="6"/>
    </row>
    <row r="6" spans="1:3" x14ac:dyDescent="0.25">
      <c r="A6" s="5"/>
      <c r="B6" s="6"/>
      <c r="C6" s="6"/>
    </row>
    <row r="7" spans="1:3" x14ac:dyDescent="0.25">
      <c r="A7" s="8">
        <v>1</v>
      </c>
      <c r="B7" s="7">
        <v>2</v>
      </c>
      <c r="C7" s="7">
        <v>3</v>
      </c>
    </row>
    <row r="8" spans="1:3" x14ac:dyDescent="0.25">
      <c r="A8" s="9" t="s">
        <v>387</v>
      </c>
      <c r="B8" s="10"/>
      <c r="C8" s="10"/>
    </row>
    <row r="9" spans="1:3" ht="36" x14ac:dyDescent="0.25">
      <c r="A9" s="12" t="s">
        <v>5</v>
      </c>
      <c r="B9" s="13" t="s">
        <v>402</v>
      </c>
      <c r="C9" s="15" t="s">
        <v>403</v>
      </c>
    </row>
    <row r="10" spans="1:3" ht="48" x14ac:dyDescent="0.25">
      <c r="A10" s="12" t="s">
        <v>6</v>
      </c>
      <c r="B10" s="13" t="s">
        <v>388</v>
      </c>
      <c r="C10" s="15" t="s">
        <v>404</v>
      </c>
    </row>
    <row r="11" spans="1:3" ht="36" x14ac:dyDescent="0.25">
      <c r="A11" s="12" t="s">
        <v>8</v>
      </c>
      <c r="B11" s="13" t="s">
        <v>389</v>
      </c>
      <c r="C11" s="15" t="s">
        <v>405</v>
      </c>
    </row>
    <row r="12" spans="1:3" ht="36" x14ac:dyDescent="0.25">
      <c r="A12" s="12" t="s">
        <v>10</v>
      </c>
      <c r="B12" s="13" t="s">
        <v>207</v>
      </c>
      <c r="C12" s="15" t="s">
        <v>406</v>
      </c>
    </row>
    <row r="13" spans="1:3" ht="36" x14ac:dyDescent="0.25">
      <c r="A13" s="12" t="s">
        <v>11</v>
      </c>
      <c r="B13" s="13" t="s">
        <v>209</v>
      </c>
      <c r="C13" s="14">
        <v>1.6</v>
      </c>
    </row>
    <row r="14" spans="1:3" ht="48" x14ac:dyDescent="0.25">
      <c r="A14" s="12" t="s">
        <v>13</v>
      </c>
      <c r="B14" s="13" t="s">
        <v>408</v>
      </c>
      <c r="C14" s="15" t="s">
        <v>407</v>
      </c>
    </row>
    <row r="15" spans="1:3" ht="48" x14ac:dyDescent="0.25">
      <c r="A15" s="12" t="s">
        <v>15</v>
      </c>
      <c r="B15" s="13" t="s">
        <v>363</v>
      </c>
      <c r="C15" s="14">
        <v>0.11899999999999999</v>
      </c>
    </row>
    <row r="16" spans="1:3" ht="60" x14ac:dyDescent="0.25">
      <c r="A16" s="12" t="s">
        <v>16</v>
      </c>
      <c r="B16" s="13" t="s">
        <v>409</v>
      </c>
      <c r="C16" s="14">
        <v>0.34</v>
      </c>
    </row>
    <row r="17" spans="1:3" ht="48" x14ac:dyDescent="0.25">
      <c r="A17" s="12" t="s">
        <v>18</v>
      </c>
      <c r="B17" s="13" t="s">
        <v>390</v>
      </c>
      <c r="C17" s="15">
        <f>-34.34</f>
        <v>-34.340000000000003</v>
      </c>
    </row>
    <row r="18" spans="1:3" ht="48" x14ac:dyDescent="0.25">
      <c r="A18" s="12" t="s">
        <v>20</v>
      </c>
      <c r="B18" s="13" t="s">
        <v>391</v>
      </c>
      <c r="C18" s="14">
        <v>34.340000000000003</v>
      </c>
    </row>
    <row r="19" spans="1:3" ht="60" x14ac:dyDescent="0.25">
      <c r="A19" s="12" t="s">
        <v>21</v>
      </c>
      <c r="B19" s="13" t="s">
        <v>410</v>
      </c>
      <c r="C19" s="14">
        <v>0.01</v>
      </c>
    </row>
    <row r="20" spans="1:3" ht="48" x14ac:dyDescent="0.25">
      <c r="A20" s="12" t="s">
        <v>23</v>
      </c>
      <c r="B20" s="13" t="s">
        <v>392</v>
      </c>
      <c r="C20" s="15">
        <f>-1.01</f>
        <v>-1.01</v>
      </c>
    </row>
    <row r="21" spans="1:3" ht="48" x14ac:dyDescent="0.25">
      <c r="A21" s="12" t="s">
        <v>27</v>
      </c>
      <c r="B21" s="13" t="s">
        <v>393</v>
      </c>
      <c r="C21" s="14">
        <v>1.01</v>
      </c>
    </row>
    <row r="22" spans="1:3" ht="48" x14ac:dyDescent="0.25">
      <c r="A22" s="12" t="s">
        <v>28</v>
      </c>
      <c r="B22" s="13" t="s">
        <v>126</v>
      </c>
      <c r="C22" s="15" t="s">
        <v>411</v>
      </c>
    </row>
    <row r="23" spans="1:3" ht="24" x14ac:dyDescent="0.25">
      <c r="A23" s="12" t="s">
        <v>30</v>
      </c>
      <c r="B23" s="13" t="s">
        <v>44</v>
      </c>
      <c r="C23" s="15">
        <f>-0.0138</f>
        <v>-1.38E-2</v>
      </c>
    </row>
    <row r="24" spans="1:3" ht="48" x14ac:dyDescent="0.25">
      <c r="A24" s="12" t="s">
        <v>32</v>
      </c>
      <c r="B24" s="13" t="s">
        <v>412</v>
      </c>
      <c r="C24" s="14">
        <v>1</v>
      </c>
    </row>
    <row r="25" spans="1:3" ht="48" x14ac:dyDescent="0.25">
      <c r="A25" s="12" t="s">
        <v>34</v>
      </c>
      <c r="B25" s="13" t="s">
        <v>394</v>
      </c>
      <c r="C25" s="14">
        <v>9</v>
      </c>
    </row>
    <row r="26" spans="1:3" ht="60" x14ac:dyDescent="0.25">
      <c r="A26" s="12" t="s">
        <v>36</v>
      </c>
      <c r="B26" s="13" t="s">
        <v>413</v>
      </c>
      <c r="C26" s="14">
        <v>2</v>
      </c>
    </row>
    <row r="27" spans="1:3" ht="48" x14ac:dyDescent="0.25">
      <c r="A27" s="12" t="s">
        <v>38</v>
      </c>
      <c r="B27" s="13" t="s">
        <v>395</v>
      </c>
      <c r="C27" s="14">
        <v>-8</v>
      </c>
    </row>
    <row r="28" spans="1:3" ht="36" x14ac:dyDescent="0.25">
      <c r="A28" s="12" t="s">
        <v>39</v>
      </c>
      <c r="B28" s="13" t="s">
        <v>396</v>
      </c>
      <c r="C28" s="14">
        <v>-4</v>
      </c>
    </row>
    <row r="29" spans="1:3" ht="48" x14ac:dyDescent="0.25">
      <c r="A29" s="12" t="s">
        <v>40</v>
      </c>
      <c r="B29" s="13" t="s">
        <v>397</v>
      </c>
      <c r="C29" s="14">
        <v>9</v>
      </c>
    </row>
    <row r="30" spans="1:3" ht="48" x14ac:dyDescent="0.25">
      <c r="A30" s="12" t="s">
        <v>41</v>
      </c>
      <c r="B30" s="13" t="s">
        <v>398</v>
      </c>
      <c r="C30" s="14">
        <v>4</v>
      </c>
    </row>
    <row r="31" spans="1:3" ht="48" x14ac:dyDescent="0.25">
      <c r="A31" s="12" t="s">
        <v>42</v>
      </c>
      <c r="B31" s="13" t="s">
        <v>399</v>
      </c>
      <c r="C31" s="14">
        <v>2</v>
      </c>
    </row>
    <row r="32" spans="1:3" ht="60" x14ac:dyDescent="0.25">
      <c r="A32" s="12" t="s">
        <v>43</v>
      </c>
      <c r="B32" s="13" t="s">
        <v>414</v>
      </c>
      <c r="C32" s="14">
        <v>0.1</v>
      </c>
    </row>
    <row r="33" spans="1:3" ht="48" x14ac:dyDescent="0.25">
      <c r="A33" s="12" t="s">
        <v>45</v>
      </c>
      <c r="B33" s="13" t="s">
        <v>408</v>
      </c>
      <c r="C33" s="15" t="s">
        <v>415</v>
      </c>
    </row>
    <row r="34" spans="1:3" ht="48" x14ac:dyDescent="0.25">
      <c r="A34" s="12" t="s">
        <v>46</v>
      </c>
      <c r="B34" s="13" t="s">
        <v>416</v>
      </c>
      <c r="C34" s="15" t="s">
        <v>415</v>
      </c>
    </row>
    <row r="35" spans="1:3" x14ac:dyDescent="0.25">
      <c r="A35" s="11" t="s">
        <v>400</v>
      </c>
      <c r="B35" s="10"/>
      <c r="C35" s="10"/>
    </row>
    <row r="36" spans="1:3" ht="48" x14ac:dyDescent="0.25">
      <c r="A36" s="12" t="s">
        <v>47</v>
      </c>
      <c r="B36" s="13" t="s">
        <v>417</v>
      </c>
      <c r="C36" s="14">
        <v>0.24</v>
      </c>
    </row>
    <row r="37" spans="1:3" ht="60" x14ac:dyDescent="0.25">
      <c r="A37" s="12" t="s">
        <v>49</v>
      </c>
      <c r="B37" s="13" t="s">
        <v>418</v>
      </c>
      <c r="C37" s="14">
        <v>0.24</v>
      </c>
    </row>
    <row r="38" spans="1:3" ht="60" x14ac:dyDescent="0.25">
      <c r="A38" s="12" t="s">
        <v>50</v>
      </c>
      <c r="B38" s="13" t="s">
        <v>419</v>
      </c>
      <c r="C38" s="14">
        <v>1</v>
      </c>
    </row>
    <row r="39" spans="1:3" ht="60" x14ac:dyDescent="0.25">
      <c r="A39" s="12" t="s">
        <v>53</v>
      </c>
      <c r="B39" s="13" t="s">
        <v>420</v>
      </c>
      <c r="C39" s="14">
        <v>1</v>
      </c>
    </row>
  </sheetData>
  <mergeCells count="6">
    <mergeCell ref="A8:C8"/>
    <mergeCell ref="A35:C35"/>
    <mergeCell ref="A4:A6"/>
    <mergeCell ref="B4:B6"/>
    <mergeCell ref="C4:C6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Тепловые сети трубопровод</vt:lpstr>
      <vt:lpstr>Тепловые сети строит часть</vt:lpstr>
      <vt:lpstr>Тепловые сети Система ОДК</vt:lpstr>
      <vt:lpstr>Система газоснабжения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2021-05-06T06:18:10Z</dcterms:modified>
</cp:coreProperties>
</file>