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576" tabRatio="390" activeTab="1"/>
  </bookViews>
  <sheets>
    <sheet name="1.5 " sheetId="1" r:id="rId1"/>
    <sheet name="3-7 " sheetId="2" r:id="rId2"/>
    <sheet name="Лист1" sheetId="3" r:id="rId3"/>
  </sheets>
  <definedNames>
    <definedName name="Excel_BuiltIn_Print_Area_1">NA()</definedName>
    <definedName name="Excel_BuiltIn_Print_Area_2">NA()</definedName>
    <definedName name="Excel_BuiltIn_Print_Area_3">NA()</definedName>
    <definedName name="Excel_BuiltIn_Sheet_Title">"Лист1"</definedName>
    <definedName name="Excel_BuiltIn_Sheet_Title_1">"Лист2"</definedName>
    <definedName name="Excel_BuiltIn_Sheet_Title_2">"Лист3"</definedName>
    <definedName name="Excel_BuiltIn_Sheet_Title_3">"Лист4"</definedName>
    <definedName name="_xlnm.Print_Area" localSheetId="0">'1.5 '!$A$1:$AK$366</definedName>
    <definedName name="_xlnm.Print_Area" localSheetId="1">'3-7 '!$A$1:$AK$368</definedName>
  </definedNames>
  <calcPr fullCalcOnLoad="1"/>
</workbook>
</file>

<file path=xl/comments2.xml><?xml version="1.0" encoding="utf-8"?>
<comments xmlns="http://schemas.openxmlformats.org/spreadsheetml/2006/main">
  <authors>
    <author>madou5</author>
  </authors>
  <commentList>
    <comment ref="D79" authorId="0">
      <text>
        <r>
          <rPr>
            <b/>
            <sz val="9"/>
            <rFont val="Tahoma"/>
            <family val="2"/>
          </rPr>
          <t>madou5: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<sst xmlns="http://schemas.openxmlformats.org/spreadsheetml/2006/main" count="1677" uniqueCount="348">
  <si>
    <r>
      <t xml:space="preserve">День: </t>
    </r>
    <r>
      <rPr>
        <b/>
        <sz val="14"/>
        <rFont val="Times New Roman"/>
        <family val="1"/>
      </rPr>
      <t>понедельник</t>
    </r>
  </si>
  <si>
    <r>
      <t xml:space="preserve">Неделя: </t>
    </r>
    <r>
      <rPr>
        <b/>
        <sz val="14"/>
        <rFont val="Times New Roman"/>
        <family val="1"/>
      </rPr>
      <t>первая</t>
    </r>
  </si>
  <si>
    <r>
      <t xml:space="preserve">Возрастная категория: </t>
    </r>
    <r>
      <rPr>
        <b/>
        <sz val="14"/>
        <rFont val="Times New Roman"/>
        <family val="1"/>
      </rPr>
      <t>1,5-3 лет</t>
    </r>
  </si>
  <si>
    <t>№ рец.</t>
  </si>
  <si>
    <t>Прием пищи, наименование блюда</t>
  </si>
  <si>
    <t>Масса порции, гр</t>
  </si>
  <si>
    <t>Пищевые вещества (г)</t>
  </si>
  <si>
    <t>Энегретическая ценность (ккал)</t>
  </si>
  <si>
    <t>Витамины, мг</t>
  </si>
  <si>
    <t>Минеральные в-ва, мг</t>
  </si>
  <si>
    <t>Б</t>
  </si>
  <si>
    <t>Ж</t>
  </si>
  <si>
    <t>У</t>
  </si>
  <si>
    <t>В1</t>
  </si>
  <si>
    <t>В2</t>
  </si>
  <si>
    <t>С</t>
  </si>
  <si>
    <t>Са</t>
  </si>
  <si>
    <t>Fe</t>
  </si>
  <si>
    <t xml:space="preserve"> 1 Завтрак</t>
  </si>
  <si>
    <t>Каша рисовая молочная жидкая</t>
  </si>
  <si>
    <t>1/150/4</t>
  </si>
  <si>
    <t>ТТК № 15</t>
  </si>
  <si>
    <t>Чай с молоком и сахаром</t>
  </si>
  <si>
    <t>1/150</t>
  </si>
  <si>
    <t>ТТК</t>
  </si>
  <si>
    <t>Бутерброд с маслом</t>
  </si>
  <si>
    <t>1/30/5</t>
  </si>
  <si>
    <t>Итого</t>
  </si>
  <si>
    <t>2 завтрак</t>
  </si>
  <si>
    <t>б/н</t>
  </si>
  <si>
    <t xml:space="preserve">Сок фруктовый </t>
  </si>
  <si>
    <t>1/100</t>
  </si>
  <si>
    <t>Обед</t>
  </si>
  <si>
    <t>1/40</t>
  </si>
  <si>
    <t>Биточки</t>
  </si>
  <si>
    <t>1/50/5</t>
  </si>
  <si>
    <t>520(3)</t>
  </si>
  <si>
    <t>Картофельное пюре</t>
  </si>
  <si>
    <t>1/120</t>
  </si>
  <si>
    <t>Напиток из плодов шиповника</t>
  </si>
  <si>
    <t>Хлеб ржано-пшеничный</t>
  </si>
  <si>
    <t>Уплотненный полдник</t>
  </si>
  <si>
    <t>Чай с сахаром</t>
  </si>
  <si>
    <t>Фрукты свежие (апельсин)</t>
  </si>
  <si>
    <t>Хлеб пшеничный</t>
  </si>
  <si>
    <t>1/20</t>
  </si>
  <si>
    <t>1/60</t>
  </si>
  <si>
    <t>Всего за день</t>
  </si>
  <si>
    <r>
      <t xml:space="preserve">День: </t>
    </r>
    <r>
      <rPr>
        <b/>
        <sz val="14"/>
        <rFont val="Times New Roman"/>
        <family val="1"/>
      </rPr>
      <t>вторник</t>
    </r>
  </si>
  <si>
    <t>Каша манная молочная жидкая</t>
  </si>
  <si>
    <t>Молоко кипяченое</t>
  </si>
  <si>
    <t>Яйцо куриное отварное</t>
  </si>
  <si>
    <t>,</t>
  </si>
  <si>
    <t>Капуста тушеная</t>
  </si>
  <si>
    <t>Компот из смеси сухофруктов</t>
  </si>
  <si>
    <t>1/50</t>
  </si>
  <si>
    <t xml:space="preserve">Котлеты рыбные </t>
  </si>
  <si>
    <t>Фрукты свежие (яблоко)</t>
  </si>
  <si>
    <r>
      <t xml:space="preserve">День: </t>
    </r>
    <r>
      <rPr>
        <b/>
        <sz val="14"/>
        <rFont val="Times New Roman"/>
        <family val="1"/>
      </rPr>
      <t>среда</t>
    </r>
  </si>
  <si>
    <r>
      <t>Возрастная категория:</t>
    </r>
    <r>
      <rPr>
        <b/>
        <sz val="14"/>
        <rFont val="Times New Roman"/>
        <family val="1"/>
      </rPr>
      <t xml:space="preserve"> 1,5-3 лет</t>
    </r>
  </si>
  <si>
    <t>Каша молочная "Дружба"</t>
  </si>
  <si>
    <t>ТТК № 17</t>
  </si>
  <si>
    <t xml:space="preserve">Кофейный напиток на молоке </t>
  </si>
  <si>
    <t>1/50/20</t>
  </si>
  <si>
    <t>Рагу из овощей</t>
  </si>
  <si>
    <t>Кисель из концентрата на плодовых или ягодных экстрактах</t>
  </si>
  <si>
    <r>
      <t xml:space="preserve">День: </t>
    </r>
    <r>
      <rPr>
        <b/>
        <sz val="14"/>
        <rFont val="Times New Roman"/>
        <family val="1"/>
      </rPr>
      <t>четверг</t>
    </r>
  </si>
  <si>
    <t>Суп молочный с макаронными изделиями</t>
  </si>
  <si>
    <t>1/200</t>
  </si>
  <si>
    <t>ТТК № 18</t>
  </si>
  <si>
    <t>Какао с молоком</t>
  </si>
  <si>
    <t>Кисломолочный продукт 2,5% (ряженка)</t>
  </si>
  <si>
    <t>кисломолочный продукт2,5%(йогурт обогащенный бифидобактериями с фруктами)</t>
  </si>
  <si>
    <t>Чай с лимоном и сахаром</t>
  </si>
  <si>
    <t>1/30</t>
  </si>
  <si>
    <r>
      <t xml:space="preserve">День: </t>
    </r>
    <r>
      <rPr>
        <b/>
        <sz val="14"/>
        <rFont val="Times New Roman"/>
        <family val="1"/>
      </rPr>
      <t>пятница</t>
    </r>
  </si>
  <si>
    <t>Каша  пшеничная молочная жидкая</t>
  </si>
  <si>
    <t>Кофейный напиток на молоке</t>
  </si>
  <si>
    <t>Бутерброд с сыром</t>
  </si>
  <si>
    <t>1/30/10</t>
  </si>
  <si>
    <t>Снежок 2,5%</t>
  </si>
  <si>
    <t>1/135</t>
  </si>
  <si>
    <t>1/60/20</t>
  </si>
  <si>
    <t>ТТК №15</t>
  </si>
  <si>
    <r>
      <t xml:space="preserve">Неделя: </t>
    </r>
    <r>
      <rPr>
        <b/>
        <sz val="14"/>
        <rFont val="Times New Roman"/>
        <family val="1"/>
      </rPr>
      <t>вторая</t>
    </r>
  </si>
  <si>
    <t>344</t>
  </si>
  <si>
    <t>Суп картофельный с клецками</t>
  </si>
  <si>
    <t>Гуляш</t>
  </si>
  <si>
    <t>1/50/50</t>
  </si>
  <si>
    <t>Каша гречневая рассыпчатая</t>
  </si>
  <si>
    <t>1/80/10</t>
  </si>
  <si>
    <t>Чайс сахаром</t>
  </si>
  <si>
    <t>Плюшка новомосковская</t>
  </si>
  <si>
    <t>415</t>
  </si>
  <si>
    <t>1 завтрак</t>
  </si>
  <si>
    <t>Рассольник ленинградский</t>
  </si>
  <si>
    <t>555</t>
  </si>
  <si>
    <t>Макаронные изделия отварные</t>
  </si>
  <si>
    <t>1/150/5</t>
  </si>
  <si>
    <t>1/25</t>
  </si>
  <si>
    <t>Каша молочная кукурузная жидкая</t>
  </si>
  <si>
    <t>Бутерброд с маслом и сыром</t>
  </si>
  <si>
    <t>Икра свекольная</t>
  </si>
  <si>
    <t>Куры отварные</t>
  </si>
  <si>
    <t>520 (3)*</t>
  </si>
  <si>
    <t>Каша пшенная молочная  жидкая</t>
  </si>
  <si>
    <t>Кисломолочный продукт 2,5% (кефир )</t>
  </si>
  <si>
    <t>Суп картофельный с бобовыми</t>
  </si>
  <si>
    <r>
      <t xml:space="preserve">          неделя: </t>
    </r>
    <r>
      <rPr>
        <b/>
        <sz val="14"/>
        <rFont val="Times New Roman"/>
        <family val="1"/>
      </rPr>
      <t>вторая</t>
    </r>
  </si>
  <si>
    <t>Каша ячневая молочная вязкая</t>
  </si>
  <si>
    <t>Снежок 2,5 %</t>
  </si>
  <si>
    <t>135</t>
  </si>
  <si>
    <t>Борщ с капустой и картофелем</t>
  </si>
  <si>
    <t>1/100/50</t>
  </si>
  <si>
    <t>1/120/4</t>
  </si>
  <si>
    <t>кисломолочный продукт2,5%(ряженка)</t>
  </si>
  <si>
    <t>Итого за весь период</t>
  </si>
  <si>
    <t>Среднее за 10 дней</t>
  </si>
  <si>
    <t>Содержание белков, жиров, углеводов в меню за период в % от калорийности</t>
  </si>
  <si>
    <t>*-возможная замена</t>
  </si>
  <si>
    <t>При приготовлении блюд  можно использовать сезонные овощи: перец сладкий, кабачки, петрушка, укроп соответственно уменьшив закладку в рецептуре других овощей и отдельно сезонные фрукты- слива, персики.</t>
  </si>
  <si>
    <t>При приготовлении блюд из мяса птицы можно использовать только охлажденных кур. В связи с этим блюда, приготовленные на основе мяса птицы можно заменить из мяса говядины.</t>
  </si>
  <si>
    <t>Условные обозначения:</t>
  </si>
  <si>
    <t>*  Сборник технологических нормативов, рецептур блюд и кулинарных изделий для дошкольных образовательных учреждений, Пермь 2004 г.</t>
  </si>
  <si>
    <t>**  Сборник рецептур блюд и кулинарных изделий для предприятий общественного питания, 1996 г.</t>
  </si>
  <si>
    <t>***  Сборник рецептур блюд детского питания ООО "Фирма Партнер" 2013 г.</t>
  </si>
  <si>
    <t>****  Справочник Москва 2003 г.</t>
  </si>
  <si>
    <t>***** Сборник технических нормативов - Сборник рецептур блюд и кулинарных изделий для питания детей в ДОУ под редакцией М.П. Могильного и В.А. Тутельяна, Москва Дели принт 2011 г.</t>
  </si>
  <si>
    <t>****** Сборник диетических рецептур 2002 г.</t>
  </si>
  <si>
    <r>
      <rPr>
        <sz val="11"/>
        <rFont val="Times New Roman"/>
        <family val="1"/>
      </rPr>
      <t>¹</t>
    </r>
    <r>
      <rPr>
        <sz val="11"/>
        <rFont val="Arial Cyr"/>
        <family val="2"/>
      </rPr>
      <t xml:space="preserve">  Сборник рецептур, Пермь 2008 г.</t>
    </r>
  </si>
  <si>
    <r>
      <t xml:space="preserve">Возрастная категория: </t>
    </r>
    <r>
      <rPr>
        <b/>
        <sz val="14"/>
        <rFont val="Times New Roman"/>
        <family val="1"/>
      </rPr>
      <t>3-7 лет</t>
    </r>
  </si>
  <si>
    <t>1/200/5</t>
  </si>
  <si>
    <t>1/70/7</t>
  </si>
  <si>
    <r>
      <t xml:space="preserve">         Неделя: </t>
    </r>
    <r>
      <rPr>
        <b/>
        <sz val="14"/>
        <rFont val="Times New Roman"/>
        <family val="1"/>
      </rPr>
      <t>первая</t>
    </r>
  </si>
  <si>
    <t>1/75</t>
  </si>
  <si>
    <r>
      <t>Возрастная категория:</t>
    </r>
    <r>
      <rPr>
        <b/>
        <sz val="14"/>
        <rFont val="Times New Roman"/>
        <family val="1"/>
      </rPr>
      <t xml:space="preserve"> 3-7 лет</t>
    </r>
  </si>
  <si>
    <t>1/30/5/10</t>
  </si>
  <si>
    <t>465</t>
  </si>
  <si>
    <t>1/35/15</t>
  </si>
  <si>
    <t>450</t>
  </si>
  <si>
    <t>505</t>
  </si>
  <si>
    <t>1/250</t>
  </si>
  <si>
    <t>ТТК№15</t>
  </si>
  <si>
    <t>Чай с  молоком и сахаром</t>
  </si>
  <si>
    <t>445</t>
  </si>
  <si>
    <t>Кисломолочный продукт 2,5% (кефир)</t>
  </si>
  <si>
    <t>1/80</t>
  </si>
  <si>
    <t>Чай с  сахаром</t>
  </si>
  <si>
    <t>525</t>
  </si>
  <si>
    <r>
      <t xml:space="preserve">       неделя: </t>
    </r>
    <r>
      <rPr>
        <b/>
        <sz val="14"/>
        <rFont val="Times New Roman"/>
        <family val="1"/>
      </rPr>
      <t>вторая</t>
    </r>
  </si>
  <si>
    <t>1/30/15</t>
  </si>
  <si>
    <t>Бутерброд с повидлом</t>
  </si>
  <si>
    <t>Вафли</t>
  </si>
  <si>
    <t>Напиток из шиповника</t>
  </si>
  <si>
    <t>Бутерброд с маслом и повидлом</t>
  </si>
  <si>
    <t>Бутерброд с  маслом</t>
  </si>
  <si>
    <t>1/150/10</t>
  </si>
  <si>
    <t xml:space="preserve">Бутерброд с  маслом и сыром </t>
  </si>
  <si>
    <t>Вареники ленивые</t>
  </si>
  <si>
    <t xml:space="preserve">Бутерброд с  сыром </t>
  </si>
  <si>
    <t xml:space="preserve">Каша рисовая рассыпчатая </t>
  </si>
  <si>
    <t>1/30/20</t>
  </si>
  <si>
    <t>1/120/3</t>
  </si>
  <si>
    <t>Бутерброд  сыром</t>
  </si>
  <si>
    <t xml:space="preserve">Рагу из овощей </t>
  </si>
  <si>
    <t>410</t>
  </si>
  <si>
    <t>Каша рисовая рассыпчатая</t>
  </si>
  <si>
    <t>Сок фруктовый</t>
  </si>
  <si>
    <t>1/30/10/15</t>
  </si>
  <si>
    <t>ТТК №3</t>
  </si>
  <si>
    <t>Бутерброд  с маслом и повидлом</t>
  </si>
  <si>
    <t>Плов из курицы</t>
  </si>
  <si>
    <t>1/150/70</t>
  </si>
  <si>
    <t>725</t>
  </si>
  <si>
    <t>Суп крестьянский с крупой</t>
  </si>
  <si>
    <t>Щи со свежей капустой и картофелем</t>
  </si>
  <si>
    <t xml:space="preserve">Биточки </t>
  </si>
  <si>
    <t>1/30/30</t>
  </si>
  <si>
    <t xml:space="preserve">Суп крестьянский с крупой </t>
  </si>
  <si>
    <t>Рыба отварная с польским соусом</t>
  </si>
  <si>
    <t>1/80/30</t>
  </si>
  <si>
    <t>Котлета рубленная из птицы</t>
  </si>
  <si>
    <t>1/100/15</t>
  </si>
  <si>
    <t>1,/60</t>
  </si>
  <si>
    <t>Кисломолочный продукт 2,5 % ( ряженка )</t>
  </si>
  <si>
    <t>Котлеты  рыбные</t>
  </si>
  <si>
    <t>Печенье сахарное</t>
  </si>
  <si>
    <t>1/70</t>
  </si>
  <si>
    <t>534(3)</t>
  </si>
  <si>
    <t>Жаркое по - домашнему</t>
  </si>
  <si>
    <t>1/70/30</t>
  </si>
  <si>
    <t>Печенье  сахарное</t>
  </si>
  <si>
    <t>1/80/20</t>
  </si>
  <si>
    <t>339</t>
  </si>
  <si>
    <t>150</t>
  </si>
  <si>
    <t xml:space="preserve">Свекольник </t>
  </si>
  <si>
    <t>Свекольник</t>
  </si>
  <si>
    <t>470</t>
  </si>
  <si>
    <t>Суп молочный с крупой (гречневой)</t>
  </si>
  <si>
    <t>Суп молочный с крупой (гречневой )</t>
  </si>
  <si>
    <t>Суп из овощей</t>
  </si>
  <si>
    <t>Макаронные изделия  отварные</t>
  </si>
  <si>
    <t>737</t>
  </si>
  <si>
    <t>554</t>
  </si>
  <si>
    <t>40</t>
  </si>
  <si>
    <t>Морковь отварная *</t>
  </si>
  <si>
    <t>Помидор свежий порционно*</t>
  </si>
  <si>
    <t>Салат "Пестрый"*</t>
  </si>
  <si>
    <t>Булочка домашняя</t>
  </si>
  <si>
    <t>1/175</t>
  </si>
  <si>
    <t>Лепешка сметанная</t>
  </si>
  <si>
    <t xml:space="preserve">Лепешка сметанная </t>
  </si>
  <si>
    <t>509</t>
  </si>
  <si>
    <t>634</t>
  </si>
  <si>
    <t>413</t>
  </si>
  <si>
    <t>1/200/20</t>
  </si>
  <si>
    <t>Фрикадельки мясные</t>
  </si>
  <si>
    <t>Азу</t>
  </si>
  <si>
    <t>1/28/20</t>
  </si>
  <si>
    <t>1/33/30</t>
  </si>
  <si>
    <t>Винегрет овощной</t>
  </si>
  <si>
    <t>1/50/25</t>
  </si>
  <si>
    <t xml:space="preserve">Винегрет овощной </t>
  </si>
  <si>
    <t xml:space="preserve">б/н </t>
  </si>
  <si>
    <t>1/70/35</t>
  </si>
  <si>
    <t>Суп куллама по деревенски</t>
  </si>
  <si>
    <t>723</t>
  </si>
  <si>
    <t>Салат "Студенческий" *</t>
  </si>
  <si>
    <t>Салат "Здоровье "*</t>
  </si>
  <si>
    <t>Салат "Здоровье " *</t>
  </si>
  <si>
    <t xml:space="preserve">  Сборник технологических нормативов, рецептур блюд и кулинарных изделий для дошкольных образовательных учреждений, Пермь 2004 г.</t>
  </si>
  <si>
    <t xml:space="preserve"> Сборник рецептур блюд и кулинарных изделий для предприятий общественного питания, 1996 г.</t>
  </si>
  <si>
    <t>Сборник рецептур блюд детского питания ООО "Фирма Партнер" 2013 г.</t>
  </si>
  <si>
    <t xml:space="preserve">  Справочник Москва 2003 г.</t>
  </si>
  <si>
    <t xml:space="preserve"> Сборник технических нормативов - Сборник рецептур блюд и кулинарных изделий для питания детей в ДОУ под редакцией М.П. Могильного и В.А. Тутельяна, Москва Дели принт 2011 г.</t>
  </si>
  <si>
    <t>Сборник диетических рецептур 2002 г.</t>
  </si>
  <si>
    <t>Икра морковная *</t>
  </si>
  <si>
    <t>Помидор свежий порционно *</t>
  </si>
  <si>
    <t>Салат картофельный с сзеленным горошком*</t>
  </si>
  <si>
    <t>Салат из свеклы с соленным огурцом *</t>
  </si>
  <si>
    <t>1/180</t>
  </si>
  <si>
    <t>180</t>
  </si>
  <si>
    <t>Салат " Степной"</t>
  </si>
  <si>
    <t>Салат "Степной"</t>
  </si>
  <si>
    <t xml:space="preserve">Пудинг творожный с повидлом </t>
  </si>
  <si>
    <t>1/130/20</t>
  </si>
  <si>
    <t>Пудинг творожный с повидлом</t>
  </si>
  <si>
    <t>1/110/10</t>
  </si>
  <si>
    <t>575</t>
  </si>
  <si>
    <t>Рыба запеченная в омлете</t>
  </si>
  <si>
    <t>499</t>
  </si>
  <si>
    <t>765</t>
  </si>
  <si>
    <t>1//150/4</t>
  </si>
  <si>
    <t>Салат картофельный с зеленым горошком *</t>
  </si>
  <si>
    <t>579</t>
  </si>
  <si>
    <t>Котлеты рубленные из птицы</t>
  </si>
  <si>
    <t xml:space="preserve">Чай с сахаром </t>
  </si>
  <si>
    <t>760</t>
  </si>
  <si>
    <t xml:space="preserve">Булочка сдобная </t>
  </si>
  <si>
    <t>620</t>
  </si>
  <si>
    <t>580</t>
  </si>
  <si>
    <t xml:space="preserve">Компот из свежих плодов </t>
  </si>
  <si>
    <t>Компот  из свежих плодов</t>
  </si>
  <si>
    <t>564</t>
  </si>
  <si>
    <t>764</t>
  </si>
  <si>
    <t>Компот из сухофруктов</t>
  </si>
  <si>
    <t>Напиток лимонный</t>
  </si>
  <si>
    <t>Омлет с морковью</t>
  </si>
  <si>
    <t>1/150/8</t>
  </si>
  <si>
    <t>538</t>
  </si>
  <si>
    <t>1/100/5</t>
  </si>
  <si>
    <t>Салат из моркови *</t>
  </si>
  <si>
    <t>Салат из моркови</t>
  </si>
  <si>
    <t xml:space="preserve">Суп - лапша домашняя </t>
  </si>
  <si>
    <t>1/70/160</t>
  </si>
  <si>
    <t xml:space="preserve">Каша перловая рассыпчатая </t>
  </si>
  <si>
    <t>1/130/5</t>
  </si>
  <si>
    <t>Напиток апельсиновый</t>
  </si>
  <si>
    <t>740</t>
  </si>
  <si>
    <t>565</t>
  </si>
  <si>
    <t>545</t>
  </si>
  <si>
    <t>Каша перловая рассыпчатая</t>
  </si>
  <si>
    <t>1/110/4</t>
  </si>
  <si>
    <t>449</t>
  </si>
  <si>
    <t>520(3</t>
  </si>
  <si>
    <t>ТТК 1</t>
  </si>
  <si>
    <t>18/5</t>
  </si>
  <si>
    <t>ТТК № 16</t>
  </si>
  <si>
    <t>ТТК 4</t>
  </si>
  <si>
    <t>8/5</t>
  </si>
  <si>
    <t>Сырники из творога с сахаром</t>
  </si>
  <si>
    <t>26/2</t>
  </si>
  <si>
    <t>ТТК 2</t>
  </si>
  <si>
    <t>639/3</t>
  </si>
  <si>
    <t>9/4</t>
  </si>
  <si>
    <t>12/7</t>
  </si>
  <si>
    <t>350</t>
  </si>
  <si>
    <t>42/8</t>
  </si>
  <si>
    <t>Тефтели из мяса говядины</t>
  </si>
  <si>
    <t>420</t>
  </si>
  <si>
    <t>Каша манная молочная с маслом сливочным</t>
  </si>
  <si>
    <t xml:space="preserve">ТТК </t>
  </si>
  <si>
    <t>Каша овсяная  "Геркулес" молочная вязкая</t>
  </si>
  <si>
    <t>ТТК № 4</t>
  </si>
  <si>
    <t>534(2)</t>
  </si>
  <si>
    <t>ТТК 3</t>
  </si>
  <si>
    <t>645</t>
  </si>
  <si>
    <t>14/12</t>
  </si>
  <si>
    <t xml:space="preserve">Булочка домашняя </t>
  </si>
  <si>
    <t xml:space="preserve">Ватрушка с творогом </t>
  </si>
  <si>
    <t>Ватрушка с творогом</t>
  </si>
  <si>
    <t xml:space="preserve">Каша овсяная "Геркулес" молочная вязкая </t>
  </si>
  <si>
    <t xml:space="preserve">Каша гречневая рассыпчатая </t>
  </si>
  <si>
    <t>6/10</t>
  </si>
  <si>
    <t xml:space="preserve">Компот из смеси сухофруктов </t>
  </si>
  <si>
    <t>32/3</t>
  </si>
  <si>
    <t xml:space="preserve">Салат из сырых овощей* </t>
  </si>
  <si>
    <t xml:space="preserve">салат из сырых овощей * </t>
  </si>
  <si>
    <t>1/11</t>
  </si>
  <si>
    <t>Соус молочный</t>
  </si>
  <si>
    <t>3/8</t>
  </si>
  <si>
    <t>ТТК № 2</t>
  </si>
  <si>
    <t>5/9</t>
  </si>
  <si>
    <t>Уха с крупой перловой</t>
  </si>
  <si>
    <t>3/10</t>
  </si>
  <si>
    <t>4/9</t>
  </si>
  <si>
    <t>б/к</t>
  </si>
  <si>
    <t>ТТК №16</t>
  </si>
  <si>
    <t>451</t>
  </si>
  <si>
    <t>150/5</t>
  </si>
  <si>
    <t>1/130/4.5</t>
  </si>
  <si>
    <t>134.5</t>
  </si>
  <si>
    <t>155</t>
  </si>
  <si>
    <t xml:space="preserve">Салат из белокочанной капусты * </t>
  </si>
  <si>
    <t xml:space="preserve">Салат из белокочанной капусты* </t>
  </si>
  <si>
    <t>Булочка сдобная</t>
  </si>
  <si>
    <t xml:space="preserve">Огурец свежий порционно* </t>
  </si>
  <si>
    <t>огурец свежий порционно*</t>
  </si>
  <si>
    <t>97</t>
  </si>
  <si>
    <t>1/40/110</t>
  </si>
  <si>
    <r>
      <t>Жаркое по-домашнему</t>
    </r>
    <r>
      <rPr>
        <b/>
        <sz val="11"/>
        <rFont val="Arial Cyr"/>
        <family val="0"/>
      </rPr>
      <t xml:space="preserve"> </t>
    </r>
  </si>
  <si>
    <r>
      <t>Салат "Пестрый"*</t>
    </r>
    <r>
      <rPr>
        <b/>
        <sz val="11"/>
        <rFont val="Arial Cyr"/>
        <family val="0"/>
      </rPr>
      <t xml:space="preserve"> </t>
    </r>
  </si>
  <si>
    <t xml:space="preserve">Салат витаминный * </t>
  </si>
  <si>
    <t>1/95</t>
  </si>
  <si>
    <t>Кефир 2,5% Кисломолочный продукт</t>
  </si>
  <si>
    <t>Кефир 2,5 % Кисломолочный продукт</t>
  </si>
  <si>
    <t>3/4</t>
  </si>
  <si>
    <t>16/8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</si>
</sst>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mm/yy"/>
    <numFmt numFmtId="186" formatCode="#\ ?/10"/>
    <numFmt numFmtId="187" formatCode="#\ ?/?"/>
    <numFmt numFmtId="188" formatCode="dd/mm/yy"/>
    <numFmt numFmtId="189" formatCode="0.000"/>
  </numFmts>
  <fonts count="47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1"/>
      <color indexed="8"/>
      <name val="Arial Cyr"/>
      <family val="2"/>
    </font>
    <font>
      <sz val="11"/>
      <color indexed="10"/>
      <name val="Arial Cyr"/>
      <family val="2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b/>
      <i/>
      <sz val="11"/>
      <name val="Arial Cyr"/>
      <family val="2"/>
    </font>
    <font>
      <b/>
      <sz val="11"/>
      <color indexed="26"/>
      <name val="Arial Cyr"/>
      <family val="2"/>
    </font>
    <font>
      <sz val="11"/>
      <color indexed="63"/>
      <name val="Arial Cyr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0"/>
      <color rgb="FFFF0000"/>
      <name val="Arial Cyr"/>
      <family val="2"/>
    </font>
    <font>
      <sz val="10"/>
      <color theme="1"/>
      <name val="Arial Cyr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1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6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23" fillId="8" borderId="1" applyNumberFormat="0" applyAlignment="0" applyProtection="0"/>
    <xf numFmtId="0" fontId="30" fillId="27" borderId="2" applyNumberFormat="0" applyAlignment="0" applyProtection="0"/>
    <xf numFmtId="0" fontId="17" fillId="27" borderId="1" applyNumberFormat="0" applyAlignment="0" applyProtection="0"/>
    <xf numFmtId="0" fontId="42" fillId="0" borderId="0" applyNumberFormat="0" applyFill="0" applyBorder="0" applyAlignment="0" applyProtection="0"/>
    <xf numFmtId="44" fontId="19" fillId="0" borderId="0" applyFill="0" applyBorder="0" applyAlignment="0" applyProtection="0"/>
    <xf numFmtId="42" fontId="19" fillId="0" borderId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28" borderId="7" applyNumberFormat="0" applyAlignment="0" applyProtection="0"/>
    <xf numFmtId="0" fontId="2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Alignment="0" applyProtection="0"/>
    <xf numFmtId="9" fontId="19" fillId="0" borderId="0" applyFill="0" applyBorder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9" fillId="0" borderId="0" applyFill="0" applyBorder="0" applyAlignment="0" applyProtection="0"/>
    <xf numFmtId="41" fontId="19" fillId="0" borderId="0" applyFill="0" applyBorder="0" applyAlignment="0" applyProtection="0"/>
    <xf numFmtId="0" fontId="2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6" fillId="6" borderId="10" xfId="0" applyNumberFormat="1" applyFont="1" applyFill="1" applyBorder="1" applyAlignment="1" applyProtection="1">
      <alignment horizontal="center"/>
      <protection/>
    </xf>
    <xf numFmtId="0" fontId="5" fillId="32" borderId="11" xfId="0" applyNumberFormat="1" applyFont="1" applyFill="1" applyBorder="1" applyAlignment="1" applyProtection="1">
      <alignment horizontal="center" wrapText="1"/>
      <protection/>
    </xf>
    <xf numFmtId="0" fontId="6" fillId="6" borderId="12" xfId="0" applyNumberFormat="1" applyFont="1" applyFill="1" applyBorder="1" applyAlignment="1" applyProtection="1">
      <alignment horizontal="center"/>
      <protection/>
    </xf>
    <xf numFmtId="0" fontId="6" fillId="6" borderId="13" xfId="0" applyNumberFormat="1" applyFont="1" applyFill="1" applyBorder="1" applyAlignment="1" applyProtection="1">
      <alignment horizontal="center"/>
      <protection/>
    </xf>
    <xf numFmtId="0" fontId="0" fillId="32" borderId="10" xfId="0" applyNumberFormat="1" applyFont="1" applyFill="1" applyBorder="1" applyAlignment="1" applyProtection="1">
      <alignment horizontal="center" wrapText="1"/>
      <protection/>
    </xf>
    <xf numFmtId="0" fontId="5" fillId="32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6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 applyProtection="1">
      <alignment horizontal="center"/>
      <protection/>
    </xf>
    <xf numFmtId="0" fontId="5" fillId="3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6" borderId="12" xfId="0" applyNumberFormat="1" applyFont="1" applyFill="1" applyBorder="1" applyAlignment="1" applyProtection="1">
      <alignment/>
      <protection/>
    </xf>
    <xf numFmtId="184" fontId="5" fillId="33" borderId="10" xfId="0" applyNumberFormat="1" applyFont="1" applyFill="1" applyBorder="1" applyAlignment="1" applyProtection="1">
      <alignment/>
      <protection/>
    </xf>
    <xf numFmtId="49" fontId="5" fillId="33" borderId="10" xfId="0" applyNumberFormat="1" applyFont="1" applyFill="1" applyBorder="1" applyAlignment="1" applyProtection="1">
      <alignment horizontal="center" wrapText="1"/>
      <protection/>
    </xf>
    <xf numFmtId="0" fontId="6" fillId="35" borderId="14" xfId="0" applyNumberFormat="1" applyFont="1" applyFill="1" applyBorder="1" applyAlignment="1" applyProtection="1">
      <alignment horizontal="center"/>
      <protection/>
    </xf>
    <xf numFmtId="0" fontId="6" fillId="35" borderId="14" xfId="0" applyNumberFormat="1" applyFont="1" applyFill="1" applyBorder="1" applyAlignment="1" applyProtection="1">
      <alignment/>
      <protection/>
    </xf>
    <xf numFmtId="0" fontId="5" fillId="36" borderId="15" xfId="0" applyNumberFormat="1" applyFont="1" applyFill="1" applyBorder="1" applyAlignment="1" applyProtection="1">
      <alignment horizontal="center"/>
      <protection/>
    </xf>
    <xf numFmtId="0" fontId="6" fillId="37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32" borderId="16" xfId="0" applyNumberFormat="1" applyFont="1" applyFill="1" applyBorder="1" applyAlignment="1" applyProtection="1">
      <alignment horizontal="center" wrapText="1"/>
      <protection/>
    </xf>
    <xf numFmtId="0" fontId="6" fillId="6" borderId="13" xfId="0" applyNumberFormat="1" applyFont="1" applyFill="1" applyBorder="1" applyAlignment="1" applyProtection="1">
      <alignment/>
      <protection/>
    </xf>
    <xf numFmtId="0" fontId="5" fillId="33" borderId="16" xfId="0" applyNumberFormat="1" applyFont="1" applyFill="1" applyBorder="1" applyAlignment="1" applyProtection="1">
      <alignment horizontal="center"/>
      <protection/>
    </xf>
    <xf numFmtId="49" fontId="6" fillId="6" borderId="12" xfId="0" applyNumberFormat="1" applyFont="1" applyFill="1" applyBorder="1" applyAlignment="1" applyProtection="1">
      <alignment/>
      <protection/>
    </xf>
    <xf numFmtId="0" fontId="5" fillId="34" borderId="10" xfId="0" applyNumberFormat="1" applyFont="1" applyFill="1" applyBorder="1" applyAlignment="1" applyProtection="1">
      <alignment horizontal="center"/>
      <protection/>
    </xf>
    <xf numFmtId="0" fontId="5" fillId="34" borderId="10" xfId="0" applyNumberFormat="1" applyFont="1" applyFill="1" applyBorder="1" applyAlignment="1" applyProtection="1">
      <alignment horizontal="left"/>
      <protection/>
    </xf>
    <xf numFmtId="49" fontId="5" fillId="34" borderId="10" xfId="0" applyNumberFormat="1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32" borderId="10" xfId="0" applyNumberFormat="1" applyFont="1" applyFill="1" applyBorder="1" applyAlignment="1" applyProtection="1">
      <alignment horizontal="center"/>
      <protection/>
    </xf>
    <xf numFmtId="0" fontId="2" fillId="6" borderId="1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44" fillId="33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2" fillId="6" borderId="12" xfId="0" applyNumberFormat="1" applyFont="1" applyFill="1" applyBorder="1" applyAlignment="1" applyProtection="1">
      <alignment/>
      <protection/>
    </xf>
    <xf numFmtId="0" fontId="2" fillId="6" borderId="13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wrapText="1"/>
      <protection/>
    </xf>
    <xf numFmtId="0" fontId="8" fillId="33" borderId="0" xfId="0" applyNumberFormat="1" applyFont="1" applyFill="1" applyBorder="1" applyAlignment="1" applyProtection="1">
      <alignment wrapText="1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5" fillId="33" borderId="13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2" fillId="38" borderId="10" xfId="0" applyNumberFormat="1" applyFont="1" applyFill="1" applyBorder="1" applyAlignment="1" applyProtection="1">
      <alignment horizontal="center"/>
      <protection/>
    </xf>
    <xf numFmtId="0" fontId="2" fillId="39" borderId="12" xfId="0" applyNumberFormat="1" applyFont="1" applyFill="1" applyBorder="1" applyAlignment="1" applyProtection="1">
      <alignment/>
      <protection/>
    </xf>
    <xf numFmtId="0" fontId="2" fillId="39" borderId="13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185" fontId="0" fillId="33" borderId="0" xfId="0" applyNumberFormat="1" applyFont="1" applyFill="1" applyBorder="1" applyAlignment="1" applyProtection="1">
      <alignment/>
      <protection/>
    </xf>
    <xf numFmtId="0" fontId="2" fillId="37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2" fontId="5" fillId="33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6" fillId="38" borderId="1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wrapText="1"/>
      <protection/>
    </xf>
    <xf numFmtId="185" fontId="0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85" fontId="5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 applyProtection="1">
      <alignment horizontal="center"/>
      <protection/>
    </xf>
    <xf numFmtId="0" fontId="6" fillId="37" borderId="10" xfId="0" applyNumberFormat="1" applyFont="1" applyFill="1" applyBorder="1" applyAlignment="1" applyProtection="1">
      <alignment horizontal="center"/>
      <protection/>
    </xf>
    <xf numFmtId="0" fontId="6" fillId="37" borderId="10" xfId="0" applyNumberFormat="1" applyFont="1" applyFill="1" applyBorder="1" applyAlignment="1" applyProtection="1">
      <alignment/>
      <protection/>
    </xf>
    <xf numFmtId="0" fontId="4" fillId="27" borderId="0" xfId="0" applyNumberFormat="1" applyFont="1" applyFill="1" applyBorder="1" applyAlignment="1" applyProtection="1">
      <alignment/>
      <protection/>
    </xf>
    <xf numFmtId="0" fontId="5" fillId="27" borderId="0" xfId="0" applyNumberFormat="1" applyFont="1" applyFill="1" applyBorder="1" applyAlignment="1" applyProtection="1">
      <alignment/>
      <protection/>
    </xf>
    <xf numFmtId="184" fontId="5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 applyProtection="1">
      <alignment horizontal="center"/>
      <protection/>
    </xf>
    <xf numFmtId="187" fontId="0" fillId="33" borderId="0" xfId="0" applyNumberFormat="1" applyFill="1" applyAlignment="1">
      <alignment/>
    </xf>
    <xf numFmtId="49" fontId="6" fillId="6" borderId="10" xfId="0" applyNumberFormat="1" applyFont="1" applyFill="1" applyBorder="1" applyAlignment="1" applyProtection="1">
      <alignment horizontal="center"/>
      <protection/>
    </xf>
    <xf numFmtId="17" fontId="5" fillId="33" borderId="10" xfId="0" applyNumberFormat="1" applyFont="1" applyFill="1" applyBorder="1" applyAlignment="1" applyProtection="1">
      <alignment horizontal="center"/>
      <protection/>
    </xf>
    <xf numFmtId="0" fontId="6" fillId="37" borderId="11" xfId="0" applyNumberFormat="1" applyFont="1" applyFill="1" applyBorder="1" applyAlignment="1" applyProtection="1">
      <alignment horizontal="center"/>
      <protection/>
    </xf>
    <xf numFmtId="0" fontId="6" fillId="37" borderId="11" xfId="0" applyNumberFormat="1" applyFont="1" applyFill="1" applyBorder="1" applyAlignment="1" applyProtection="1">
      <alignment/>
      <protection/>
    </xf>
    <xf numFmtId="49" fontId="6" fillId="37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85" fontId="5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49" fontId="6" fillId="6" borderId="13" xfId="0" applyNumberFormat="1" applyFont="1" applyFill="1" applyBorder="1" applyAlignment="1" applyProtection="1">
      <alignment/>
      <protection/>
    </xf>
    <xf numFmtId="49" fontId="6" fillId="6" borderId="11" xfId="0" applyNumberFormat="1" applyFont="1" applyFill="1" applyBorder="1" applyAlignment="1" applyProtection="1">
      <alignment horizontal="center"/>
      <protection/>
    </xf>
    <xf numFmtId="0" fontId="6" fillId="6" borderId="11" xfId="0" applyNumberFormat="1" applyFont="1" applyFill="1" applyBorder="1" applyAlignment="1" applyProtection="1">
      <alignment horizontal="center"/>
      <protection/>
    </xf>
    <xf numFmtId="4" fontId="5" fillId="33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 applyProtection="1">
      <alignment/>
      <protection/>
    </xf>
    <xf numFmtId="0" fontId="11" fillId="33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right"/>
      <protection/>
    </xf>
    <xf numFmtId="185" fontId="5" fillId="33" borderId="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2" fillId="38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85" fontId="0" fillId="0" borderId="0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0" fillId="27" borderId="0" xfId="0" applyNumberFormat="1" applyFont="1" applyFill="1" applyBorder="1" applyAlignment="1" applyProtection="1">
      <alignment horizontal="center"/>
      <protection/>
    </xf>
    <xf numFmtId="0" fontId="5" fillId="27" borderId="0" xfId="0" applyNumberFormat="1" applyFont="1" applyFill="1" applyBorder="1" applyAlignment="1" applyProtection="1">
      <alignment horizontal="center"/>
      <protection/>
    </xf>
    <xf numFmtId="187" fontId="5" fillId="33" borderId="10" xfId="0" applyNumberFormat="1" applyFont="1" applyFill="1" applyBorder="1" applyAlignment="1" applyProtection="1">
      <alignment horizontal="center"/>
      <protection/>
    </xf>
    <xf numFmtId="49" fontId="6" fillId="6" borderId="17" xfId="0" applyNumberFormat="1" applyFont="1" applyFill="1" applyBorder="1" applyAlignment="1" applyProtection="1">
      <alignment horizontal="center"/>
      <protection/>
    </xf>
    <xf numFmtId="0" fontId="6" fillId="6" borderId="17" xfId="0" applyNumberFormat="1" applyFont="1" applyFill="1" applyBorder="1" applyAlignment="1" applyProtection="1">
      <alignment horizontal="center"/>
      <protection/>
    </xf>
    <xf numFmtId="0" fontId="5" fillId="33" borderId="16" xfId="0" applyNumberFormat="1" applyFont="1" applyFill="1" applyBorder="1" applyAlignment="1" applyProtection="1">
      <alignment/>
      <protection/>
    </xf>
    <xf numFmtId="49" fontId="5" fillId="33" borderId="16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49" fontId="6" fillId="6" borderId="12" xfId="0" applyNumberFormat="1" applyFont="1" applyFill="1" applyBorder="1" applyAlignment="1" applyProtection="1">
      <alignment horizontal="center"/>
      <protection/>
    </xf>
    <xf numFmtId="0" fontId="9" fillId="33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40" borderId="12" xfId="0" applyNumberFormat="1" applyFont="1" applyFill="1" applyBorder="1" applyAlignment="1" applyProtection="1">
      <alignment/>
      <protection/>
    </xf>
    <xf numFmtId="0" fontId="6" fillId="40" borderId="12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" fillId="6" borderId="12" xfId="0" applyNumberFormat="1" applyFont="1" applyFill="1" applyBorder="1" applyAlignment="1" applyProtection="1">
      <alignment horizontal="center"/>
      <protection/>
    </xf>
    <xf numFmtId="0" fontId="2" fillId="6" borderId="13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wrapText="1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4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33" borderId="14" xfId="0" applyNumberFormat="1" applyFont="1" applyFill="1" applyBorder="1" applyAlignment="1" applyProtection="1">
      <alignment/>
      <protection/>
    </xf>
    <xf numFmtId="0" fontId="45" fillId="33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37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6" fillId="6" borderId="12" xfId="0" applyNumberFormat="1" applyFont="1" applyFill="1" applyBorder="1" applyAlignment="1" applyProtection="1">
      <alignment horizontal="center" wrapText="1"/>
      <protection/>
    </xf>
    <xf numFmtId="184" fontId="5" fillId="34" borderId="10" xfId="0" applyNumberFormat="1" applyFont="1" applyFill="1" applyBorder="1" applyAlignment="1" applyProtection="1">
      <alignment/>
      <protection/>
    </xf>
    <xf numFmtId="184" fontId="6" fillId="6" borderId="12" xfId="0" applyNumberFormat="1" applyFont="1" applyFill="1" applyBorder="1" applyAlignment="1" applyProtection="1">
      <alignment horizontal="center"/>
      <protection/>
    </xf>
    <xf numFmtId="0" fontId="2" fillId="6" borderId="10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2" fillId="37" borderId="13" xfId="0" applyNumberFormat="1" applyFont="1" applyFill="1" applyBorder="1" applyAlignment="1" applyProtection="1">
      <alignment/>
      <protection/>
    </xf>
    <xf numFmtId="0" fontId="2" fillId="37" borderId="20" xfId="0" applyNumberFormat="1" applyFont="1" applyFill="1" applyBorder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6" fillId="6" borderId="13" xfId="0" applyNumberFormat="1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>
      <alignment/>
    </xf>
    <xf numFmtId="0" fontId="2" fillId="35" borderId="0" xfId="0" applyNumberFormat="1" applyFont="1" applyFill="1" applyBorder="1" applyAlignment="1" applyProtection="1">
      <alignment horizontal="center"/>
      <protection/>
    </xf>
    <xf numFmtId="0" fontId="5" fillId="33" borderId="12" xfId="0" applyNumberFormat="1" applyFont="1" applyFill="1" applyBorder="1" applyAlignment="1" applyProtection="1">
      <alignment/>
      <protection/>
    </xf>
    <xf numFmtId="0" fontId="2" fillId="41" borderId="1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/>
      <protection/>
    </xf>
    <xf numFmtId="0" fontId="2" fillId="27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14" fillId="42" borderId="10" xfId="0" applyNumberFormat="1" applyFont="1" applyFill="1" applyBorder="1" applyAlignment="1" applyProtection="1">
      <alignment horizontal="center"/>
      <protection/>
    </xf>
    <xf numFmtId="2" fontId="6" fillId="42" borderId="10" xfId="0" applyNumberFormat="1" applyFont="1" applyFill="1" applyBorder="1" applyAlignment="1" applyProtection="1">
      <alignment/>
      <protection/>
    </xf>
    <xf numFmtId="0" fontId="6" fillId="42" borderId="11" xfId="0" applyNumberFormat="1" applyFont="1" applyFill="1" applyBorder="1" applyAlignment="1" applyProtection="1">
      <alignment/>
      <protection/>
    </xf>
    <xf numFmtId="2" fontId="6" fillId="42" borderId="11" xfId="0" applyNumberFormat="1" applyFont="1" applyFill="1" applyBorder="1" applyAlignment="1" applyProtection="1">
      <alignment/>
      <protection/>
    </xf>
    <xf numFmtId="0" fontId="5" fillId="27" borderId="10" xfId="0" applyNumberFormat="1" applyFont="1" applyFill="1" applyBorder="1" applyAlignment="1" applyProtection="1">
      <alignment wrapText="1"/>
      <protection/>
    </xf>
    <xf numFmtId="184" fontId="5" fillId="0" borderId="1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27" borderId="21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5" fillId="27" borderId="22" xfId="0" applyNumberFormat="1" applyFont="1" applyFill="1" applyBorder="1" applyAlignment="1" applyProtection="1">
      <alignment horizontal="center"/>
      <protection/>
    </xf>
    <xf numFmtId="185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2" fontId="2" fillId="26" borderId="1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27" borderId="1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wrapText="1"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35" borderId="14" xfId="0" applyNumberFormat="1" applyFont="1" applyFill="1" applyBorder="1" applyAlignment="1" applyProtection="1">
      <alignment horizontal="center"/>
      <protection/>
    </xf>
    <xf numFmtId="0" fontId="5" fillId="35" borderId="14" xfId="0" applyNumberFormat="1" applyFont="1" applyFill="1" applyBorder="1" applyAlignment="1" applyProtection="1">
      <alignment/>
      <protection/>
    </xf>
    <xf numFmtId="0" fontId="0" fillId="37" borderId="1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6" fillId="33" borderId="10" xfId="0" applyNumberFormat="1" applyFont="1" applyFill="1" applyBorder="1" applyAlignment="1" applyProtection="1">
      <alignment horizontal="center"/>
      <protection/>
    </xf>
    <xf numFmtId="187" fontId="6" fillId="33" borderId="10" xfId="0" applyNumberFormat="1" applyFont="1" applyFill="1" applyBorder="1" applyAlignment="1" applyProtection="1">
      <alignment horizontal="center"/>
      <protection/>
    </xf>
    <xf numFmtId="0" fontId="15" fillId="33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" fontId="6" fillId="0" borderId="10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6" fillId="37" borderId="24" xfId="0" applyNumberFormat="1" applyFont="1" applyFill="1" applyBorder="1" applyAlignment="1" applyProtection="1">
      <alignment horizontal="center"/>
      <protection/>
    </xf>
    <xf numFmtId="0" fontId="6" fillId="37" borderId="24" xfId="0" applyNumberFormat="1" applyFont="1" applyFill="1" applyBorder="1" applyAlignment="1" applyProtection="1">
      <alignment/>
      <protection/>
    </xf>
    <xf numFmtId="184" fontId="5" fillId="33" borderId="10" xfId="0" applyNumberFormat="1" applyFont="1" applyFill="1" applyBorder="1" applyAlignment="1" applyProtection="1">
      <alignment horizontal="center"/>
      <protection/>
    </xf>
    <xf numFmtId="0" fontId="6" fillId="38" borderId="12" xfId="0" applyNumberFormat="1" applyFont="1" applyFill="1" applyBorder="1" applyAlignment="1" applyProtection="1">
      <alignment horizontal="center"/>
      <protection/>
    </xf>
    <xf numFmtId="0" fontId="6" fillId="38" borderId="13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7" fontId="0" fillId="33" borderId="0" xfId="0" applyNumberFormat="1" applyFill="1" applyAlignment="1">
      <alignment horizontal="center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85" fontId="6" fillId="0" borderId="0" xfId="0" applyNumberFormat="1" applyFont="1" applyFill="1" applyBorder="1" applyAlignment="1" applyProtection="1">
      <alignment horizontal="center"/>
      <protection/>
    </xf>
    <xf numFmtId="2" fontId="2" fillId="26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5" fillId="0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0" fontId="10" fillId="33" borderId="10" xfId="0" applyNumberFormat="1" applyFont="1" applyFill="1" applyBorder="1" applyAlignment="1" applyProtection="1">
      <alignment/>
      <protection/>
    </xf>
    <xf numFmtId="0" fontId="45" fillId="33" borderId="0" xfId="0" applyFont="1" applyFill="1" applyAlignment="1">
      <alignment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justify"/>
      <protection/>
    </xf>
    <xf numFmtId="13" fontId="5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84" fontId="6" fillId="33" borderId="10" xfId="0" applyNumberFormat="1" applyFont="1" applyFill="1" applyBorder="1" applyAlignment="1" applyProtection="1">
      <alignment/>
      <protection/>
    </xf>
    <xf numFmtId="49" fontId="6" fillId="37" borderId="10" xfId="0" applyNumberFormat="1" applyFont="1" applyFill="1" applyBorder="1" applyAlignment="1" applyProtection="1">
      <alignment horizontal="center"/>
      <protection/>
    </xf>
    <xf numFmtId="49" fontId="6" fillId="37" borderId="10" xfId="0" applyNumberFormat="1" applyFont="1" applyFill="1" applyBorder="1" applyAlignment="1" applyProtection="1">
      <alignment horizontal="right"/>
      <protection/>
    </xf>
    <xf numFmtId="189" fontId="0" fillId="33" borderId="0" xfId="0" applyNumberFormat="1" applyFill="1" applyAlignment="1">
      <alignment/>
    </xf>
    <xf numFmtId="189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7" borderId="15" xfId="0" applyNumberFormat="1" applyFont="1" applyFill="1" applyBorder="1" applyAlignment="1" applyProtection="1">
      <alignment horizontal="center"/>
      <protection/>
    </xf>
    <xf numFmtId="184" fontId="6" fillId="0" borderId="10" xfId="0" applyNumberFormat="1" applyFont="1" applyFill="1" applyBorder="1" applyAlignment="1" applyProtection="1">
      <alignment/>
      <protection/>
    </xf>
    <xf numFmtId="184" fontId="6" fillId="37" borderId="10" xfId="0" applyNumberFormat="1" applyFont="1" applyFill="1" applyBorder="1" applyAlignment="1" applyProtection="1">
      <alignment/>
      <protection/>
    </xf>
    <xf numFmtId="49" fontId="6" fillId="37" borderId="11" xfId="0" applyNumberFormat="1" applyFont="1" applyFill="1" applyBorder="1" applyAlignment="1" applyProtection="1">
      <alignment horizontal="center"/>
      <protection/>
    </xf>
    <xf numFmtId="2" fontId="5" fillId="34" borderId="10" xfId="0" applyNumberFormat="1" applyFont="1" applyFill="1" applyBorder="1" applyAlignment="1" applyProtection="1">
      <alignment/>
      <protection/>
    </xf>
    <xf numFmtId="185" fontId="5" fillId="33" borderId="10" xfId="0" applyNumberFormat="1" applyFont="1" applyFill="1" applyBorder="1" applyAlignment="1" applyProtection="1">
      <alignment horizontal="center"/>
      <protection/>
    </xf>
    <xf numFmtId="0" fontId="9" fillId="33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14" fontId="6" fillId="33" borderId="0" xfId="0" applyNumberFormat="1" applyFont="1" applyFill="1" applyBorder="1" applyAlignment="1" applyProtection="1">
      <alignment horizontal="center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185" fontId="6" fillId="33" borderId="0" xfId="0" applyNumberFormat="1" applyFont="1" applyFill="1" applyBorder="1" applyAlignment="1" applyProtection="1">
      <alignment horizontal="center"/>
      <protection/>
    </xf>
    <xf numFmtId="184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32" borderId="10" xfId="0" applyNumberFormat="1" applyFont="1" applyFill="1" applyBorder="1" applyAlignment="1" applyProtection="1">
      <alignment horizontal="center" wrapText="1"/>
      <protection/>
    </xf>
    <xf numFmtId="0" fontId="6" fillId="6" borderId="20" xfId="0" applyNumberFormat="1" applyFont="1" applyFill="1" applyBorder="1" applyAlignment="1" applyProtection="1">
      <alignment horizontal="center"/>
      <protection/>
    </xf>
    <xf numFmtId="0" fontId="6" fillId="6" borderId="12" xfId="0" applyNumberFormat="1" applyFont="1" applyFill="1" applyBorder="1" applyAlignment="1" applyProtection="1">
      <alignment horizontal="center"/>
      <protection/>
    </xf>
    <xf numFmtId="0" fontId="6" fillId="6" borderId="10" xfId="0" applyNumberFormat="1" applyFont="1" applyFill="1" applyBorder="1" applyAlignment="1" applyProtection="1">
      <alignment horizontal="center"/>
      <protection/>
    </xf>
    <xf numFmtId="0" fontId="5" fillId="27" borderId="15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5" xfId="0" applyNumberFormat="1" applyFont="1" applyFill="1" applyBorder="1" applyAlignment="1" applyProtection="1">
      <alignment horizontal="left"/>
      <protection/>
    </xf>
    <xf numFmtId="0" fontId="5" fillId="32" borderId="10" xfId="0" applyNumberFormat="1" applyFont="1" applyFill="1" applyBorder="1" applyAlignment="1" applyProtection="1">
      <alignment horizontal="center"/>
      <protection/>
    </xf>
    <xf numFmtId="0" fontId="5" fillId="32" borderId="20" xfId="0" applyNumberFormat="1" applyFont="1" applyFill="1" applyBorder="1" applyAlignment="1" applyProtection="1">
      <alignment horizontal="center"/>
      <protection/>
    </xf>
    <xf numFmtId="0" fontId="5" fillId="32" borderId="12" xfId="0" applyNumberFormat="1" applyFont="1" applyFill="1" applyBorder="1" applyAlignment="1" applyProtection="1">
      <alignment horizontal="center"/>
      <protection/>
    </xf>
    <xf numFmtId="0" fontId="5" fillId="32" borderId="13" xfId="0" applyNumberFormat="1" applyFont="1" applyFill="1" applyBorder="1" applyAlignment="1" applyProtection="1">
      <alignment horizontal="center"/>
      <protection/>
    </xf>
    <xf numFmtId="0" fontId="6" fillId="6" borderId="20" xfId="0" applyNumberFormat="1" applyFont="1" applyFill="1" applyBorder="1" applyAlignment="1" applyProtection="1">
      <alignment horizontal="center" wrapText="1"/>
      <protection/>
    </xf>
    <xf numFmtId="0" fontId="6" fillId="6" borderId="12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5" fillId="32" borderId="11" xfId="0" applyNumberFormat="1" applyFont="1" applyFill="1" applyBorder="1" applyAlignment="1" applyProtection="1">
      <alignment horizontal="center" wrapText="1"/>
      <protection/>
    </xf>
    <xf numFmtId="0" fontId="5" fillId="32" borderId="16" xfId="0" applyNumberFormat="1" applyFont="1" applyFill="1" applyBorder="1" applyAlignment="1" applyProtection="1">
      <alignment horizontal="center" wrapText="1"/>
      <protection/>
    </xf>
    <xf numFmtId="0" fontId="0" fillId="32" borderId="10" xfId="0" applyNumberFormat="1" applyFont="1" applyFill="1" applyBorder="1" applyAlignment="1" applyProtection="1">
      <alignment horizontal="center" wrapText="1"/>
      <protection/>
    </xf>
    <xf numFmtId="0" fontId="6" fillId="6" borderId="13" xfId="0" applyNumberFormat="1" applyFont="1" applyFill="1" applyBorder="1" applyAlignment="1" applyProtection="1">
      <alignment horizontal="center"/>
      <protection/>
    </xf>
    <xf numFmtId="0" fontId="6" fillId="40" borderId="20" xfId="0" applyNumberFormat="1" applyFont="1" applyFill="1" applyBorder="1" applyAlignment="1" applyProtection="1">
      <alignment horizontal="center"/>
      <protection/>
    </xf>
    <xf numFmtId="0" fontId="6" fillId="4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32" borderId="14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- Акцент5" xfId="19"/>
    <cellStyle name="20% — акцент5" xfId="20"/>
    <cellStyle name="20% - Акцент6" xfId="21"/>
    <cellStyle name="20% — акцент6" xfId="22"/>
    <cellStyle name="20% — Акцент5" xfId="23"/>
    <cellStyle name="20% 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- Акцент1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60% — Акцент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9"/>
  <sheetViews>
    <sheetView view="pageBreakPreview" zoomScale="84" zoomScaleSheetLayoutView="84" zoomScalePageLayoutView="0" workbookViewId="0" topLeftCell="A264">
      <selection activeCell="B282" sqref="B282"/>
    </sheetView>
  </sheetViews>
  <sheetFormatPr defaultColWidth="9.00390625" defaultRowHeight="12.75"/>
  <cols>
    <col min="1" max="1" width="13.875" style="8" customWidth="1"/>
    <col min="2" max="2" width="52.375" style="14" customWidth="1"/>
    <col min="3" max="3" width="12.375" style="14" customWidth="1"/>
    <col min="4" max="4" width="16.625" style="14" customWidth="1"/>
    <col min="5" max="5" width="10.50390625" style="14" customWidth="1"/>
    <col min="6" max="6" width="10.625" style="14" customWidth="1"/>
    <col min="7" max="7" width="14.875" style="14" customWidth="1"/>
    <col min="8" max="8" width="0.12890625" style="14" hidden="1" customWidth="1"/>
    <col min="9" max="9" width="1.12109375" style="14" hidden="1" customWidth="1"/>
    <col min="10" max="10" width="13.00390625" style="14" customWidth="1"/>
    <col min="11" max="12" width="9.125" style="14" hidden="1" customWidth="1"/>
    <col min="13" max="13" width="9.50390625" style="0" customWidth="1"/>
    <col min="14" max="14" width="9.125" style="9" customWidth="1"/>
  </cols>
  <sheetData>
    <row r="1" spans="1:12" ht="12.75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3" spans="1:5" ht="18">
      <c r="A3" s="301" t="s">
        <v>0</v>
      </c>
      <c r="B3" s="301"/>
      <c r="C3" s="301"/>
      <c r="D3" s="15"/>
      <c r="E3" s="15"/>
    </row>
    <row r="4" spans="1:5" ht="18">
      <c r="A4" s="301" t="s">
        <v>1</v>
      </c>
      <c r="B4" s="301"/>
      <c r="C4" s="301"/>
      <c r="D4" s="301"/>
      <c r="E4" s="15"/>
    </row>
    <row r="5" spans="1:5" ht="18">
      <c r="A5" s="301" t="s">
        <v>2</v>
      </c>
      <c r="B5" s="301"/>
      <c r="C5" s="301"/>
      <c r="D5" s="301"/>
      <c r="E5" s="15"/>
    </row>
    <row r="6" spans="1:26" ht="13.5" customHeight="1">
      <c r="A6" s="296" t="s">
        <v>3</v>
      </c>
      <c r="B6" s="296" t="s">
        <v>4</v>
      </c>
      <c r="C6" s="296" t="s">
        <v>5</v>
      </c>
      <c r="D6" s="303" t="s">
        <v>6</v>
      </c>
      <c r="E6" s="303"/>
      <c r="F6" s="303"/>
      <c r="G6" s="296" t="s">
        <v>7</v>
      </c>
      <c r="H6" s="303" t="s">
        <v>8</v>
      </c>
      <c r="I6" s="303"/>
      <c r="J6" s="303"/>
      <c r="K6" s="312" t="s">
        <v>9</v>
      </c>
      <c r="L6" s="312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27.75" customHeight="1">
      <c r="A7" s="296"/>
      <c r="B7" s="296"/>
      <c r="C7" s="296"/>
      <c r="D7" s="6" t="s">
        <v>10</v>
      </c>
      <c r="E7" s="6" t="s">
        <v>11</v>
      </c>
      <c r="F7" s="6" t="s">
        <v>12</v>
      </c>
      <c r="G7" s="296"/>
      <c r="H7" s="6" t="s">
        <v>13</v>
      </c>
      <c r="I7" s="6" t="s">
        <v>14</v>
      </c>
      <c r="J7" s="6" t="s">
        <v>15</v>
      </c>
      <c r="K7" s="50" t="s">
        <v>16</v>
      </c>
      <c r="L7" s="50" t="s">
        <v>17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3.5">
      <c r="A8" s="297" t="s">
        <v>18</v>
      </c>
      <c r="B8" s="313"/>
      <c r="C8" s="16"/>
      <c r="D8" s="16"/>
      <c r="E8" s="16"/>
      <c r="F8" s="16"/>
      <c r="G8" s="16"/>
      <c r="H8" s="16"/>
      <c r="I8" s="16"/>
      <c r="J8" s="16"/>
      <c r="K8" s="51"/>
      <c r="L8" s="51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s="9" customFormat="1" ht="15" customHeight="1">
      <c r="A9" s="17">
        <v>302</v>
      </c>
      <c r="B9" s="20" t="s">
        <v>109</v>
      </c>
      <c r="C9" s="28" t="s">
        <v>20</v>
      </c>
      <c r="D9" s="19">
        <v>5.3</v>
      </c>
      <c r="E9" s="20">
        <v>5.7</v>
      </c>
      <c r="F9" s="20">
        <v>27.6</v>
      </c>
      <c r="G9" s="20">
        <v>184</v>
      </c>
      <c r="H9" s="20">
        <v>0.13</v>
      </c>
      <c r="I9" s="20">
        <v>0.16</v>
      </c>
      <c r="J9" s="20">
        <v>0.37</v>
      </c>
      <c r="K9" s="20">
        <v>124.52</v>
      </c>
      <c r="L9" s="20">
        <v>0.95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s="9" customFormat="1" ht="13.5">
      <c r="A10" s="21" t="s">
        <v>21</v>
      </c>
      <c r="B10" s="22" t="s">
        <v>22</v>
      </c>
      <c r="C10" s="21" t="s">
        <v>23</v>
      </c>
      <c r="D10" s="22">
        <v>1.1</v>
      </c>
      <c r="E10" s="22">
        <v>0.8</v>
      </c>
      <c r="F10" s="22">
        <v>6.2</v>
      </c>
      <c r="G10" s="22">
        <v>36</v>
      </c>
      <c r="H10" s="22">
        <v>0.01</v>
      </c>
      <c r="I10" s="22">
        <v>0.04</v>
      </c>
      <c r="J10" s="22">
        <v>0.19</v>
      </c>
      <c r="K10" s="20">
        <v>104.8</v>
      </c>
      <c r="L10" s="20">
        <v>0.84</v>
      </c>
      <c r="M10" s="53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s="9" customFormat="1" ht="13.5">
      <c r="A11" s="17" t="s">
        <v>285</v>
      </c>
      <c r="B11" s="20" t="s">
        <v>25</v>
      </c>
      <c r="C11" s="23" t="s">
        <v>26</v>
      </c>
      <c r="D11" s="20">
        <v>2.3</v>
      </c>
      <c r="E11" s="20">
        <v>4.3</v>
      </c>
      <c r="F11" s="20">
        <v>14.8</v>
      </c>
      <c r="G11" s="20">
        <v>111</v>
      </c>
      <c r="H11" s="24">
        <v>0.05</v>
      </c>
      <c r="I11" s="24">
        <v>0.02</v>
      </c>
      <c r="J11" s="24">
        <v>0</v>
      </c>
      <c r="K11" s="20">
        <v>12.1</v>
      </c>
      <c r="L11" s="20">
        <v>1.01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s="10" customFormat="1" ht="13.5">
      <c r="A12" s="25"/>
      <c r="B12" s="26" t="s">
        <v>27</v>
      </c>
      <c r="C12" s="25">
        <v>339</v>
      </c>
      <c r="D12" s="26">
        <f aca="true" t="shared" si="0" ref="D12:L12">SUM(D9:D11)</f>
        <v>8.7</v>
      </c>
      <c r="E12" s="26">
        <f t="shared" si="0"/>
        <v>10.8</v>
      </c>
      <c r="F12" s="26">
        <f t="shared" si="0"/>
        <v>48.60000000000001</v>
      </c>
      <c r="G12" s="26">
        <f t="shared" si="0"/>
        <v>331</v>
      </c>
      <c r="H12" s="26">
        <f t="shared" si="0"/>
        <v>0.19</v>
      </c>
      <c r="I12" s="26">
        <f t="shared" si="0"/>
        <v>0.22</v>
      </c>
      <c r="J12" s="26">
        <f t="shared" si="0"/>
        <v>0.56</v>
      </c>
      <c r="K12" s="54">
        <f t="shared" si="0"/>
        <v>241.42</v>
      </c>
      <c r="L12" s="54">
        <f t="shared" si="0"/>
        <v>2.8</v>
      </c>
      <c r="M12" s="55"/>
      <c r="N12" s="11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3.5">
      <c r="A13" s="297" t="s">
        <v>28</v>
      </c>
      <c r="B13" s="313"/>
      <c r="C13" s="16"/>
      <c r="D13" s="16"/>
      <c r="E13" s="16"/>
      <c r="F13" s="16"/>
      <c r="G13" s="16"/>
      <c r="H13" s="16"/>
      <c r="I13" s="16"/>
      <c r="J13" s="16"/>
      <c r="K13" s="51"/>
      <c r="L13" s="51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s="9" customFormat="1" ht="13.5">
      <c r="A14" s="17" t="s">
        <v>29</v>
      </c>
      <c r="B14" s="27" t="s">
        <v>30</v>
      </c>
      <c r="C14" s="28" t="s">
        <v>23</v>
      </c>
      <c r="D14" s="20">
        <v>0.75</v>
      </c>
      <c r="E14" s="20">
        <v>0.15</v>
      </c>
      <c r="F14" s="20">
        <v>13.8</v>
      </c>
      <c r="G14" s="20">
        <v>60</v>
      </c>
      <c r="H14" s="20">
        <v>0.04</v>
      </c>
      <c r="I14" s="20">
        <v>0.2</v>
      </c>
      <c r="J14" s="20">
        <v>3</v>
      </c>
      <c r="K14" s="20"/>
      <c r="L14" s="20"/>
      <c r="M14" s="53"/>
      <c r="O14" s="60"/>
      <c r="P14" s="66"/>
      <c r="Q14" s="79"/>
      <c r="R14" s="66"/>
      <c r="S14" s="66"/>
      <c r="T14" s="66"/>
      <c r="U14" s="66"/>
      <c r="V14" s="66"/>
      <c r="W14" s="60"/>
      <c r="X14" s="66"/>
      <c r="Y14" s="52"/>
      <c r="Z14" s="52"/>
    </row>
    <row r="15" spans="1:26" s="10" customFormat="1" ht="13.5">
      <c r="A15" s="25"/>
      <c r="B15" s="26" t="s">
        <v>27</v>
      </c>
      <c r="C15" s="25">
        <v>150</v>
      </c>
      <c r="D15" s="29">
        <f>D14</f>
        <v>0.75</v>
      </c>
      <c r="E15" s="29">
        <f aca="true" t="shared" si="1" ref="E15:J15">E14</f>
        <v>0.15</v>
      </c>
      <c r="F15" s="29">
        <f t="shared" si="1"/>
        <v>13.8</v>
      </c>
      <c r="G15" s="29">
        <f t="shared" si="1"/>
        <v>60</v>
      </c>
      <c r="H15" s="29">
        <f t="shared" si="1"/>
        <v>0.04</v>
      </c>
      <c r="I15" s="29">
        <f t="shared" si="1"/>
        <v>0.2</v>
      </c>
      <c r="J15" s="29">
        <f t="shared" si="1"/>
        <v>3</v>
      </c>
      <c r="K15" s="54">
        <f>SUM(K13:K14)</f>
        <v>0</v>
      </c>
      <c r="L15" s="54">
        <f>SUM(L13:L14)</f>
        <v>0</v>
      </c>
      <c r="M15" s="55"/>
      <c r="N15" s="11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3.5">
      <c r="A16" s="297" t="s">
        <v>32</v>
      </c>
      <c r="B16" s="298"/>
      <c r="C16" s="30"/>
      <c r="D16" s="30"/>
      <c r="E16" s="30"/>
      <c r="F16" s="30"/>
      <c r="G16" s="30"/>
      <c r="H16" s="30"/>
      <c r="I16" s="30"/>
      <c r="J16" s="30"/>
      <c r="K16" s="58"/>
      <c r="L16" s="5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9" customFormat="1" ht="13.5">
      <c r="A17" s="17">
        <v>21</v>
      </c>
      <c r="B17" s="20" t="s">
        <v>239</v>
      </c>
      <c r="C17" s="28" t="s">
        <v>33</v>
      </c>
      <c r="D17" s="20">
        <v>0.5</v>
      </c>
      <c r="E17" s="20">
        <v>3.5</v>
      </c>
      <c r="F17" s="20">
        <v>2</v>
      </c>
      <c r="G17" s="20">
        <v>41</v>
      </c>
      <c r="H17" s="20"/>
      <c r="I17" s="20"/>
      <c r="J17" s="20">
        <v>0.4</v>
      </c>
      <c r="K17" s="64">
        <v>14.7</v>
      </c>
      <c r="L17" s="20">
        <v>0.38</v>
      </c>
      <c r="O17" s="65"/>
      <c r="P17" s="66"/>
      <c r="Q17" s="79"/>
      <c r="R17" s="66"/>
      <c r="S17" s="66"/>
      <c r="T17" s="66"/>
      <c r="U17" s="66"/>
      <c r="V17" s="66"/>
      <c r="W17" s="60"/>
      <c r="X17" s="66"/>
      <c r="Y17" s="52"/>
      <c r="Z17" s="52"/>
    </row>
    <row r="18" spans="1:26" s="9" customFormat="1" ht="19.5" customHeight="1">
      <c r="A18" s="17">
        <v>43</v>
      </c>
      <c r="B18" s="18" t="s">
        <v>195</v>
      </c>
      <c r="C18" s="17" t="s">
        <v>23</v>
      </c>
      <c r="D18" s="31">
        <v>1.3</v>
      </c>
      <c r="E18" s="20">
        <v>3.1</v>
      </c>
      <c r="F18" s="20">
        <v>8.9</v>
      </c>
      <c r="G18" s="20">
        <v>71</v>
      </c>
      <c r="H18" s="20">
        <v>0.05</v>
      </c>
      <c r="I18" s="20">
        <v>0.03</v>
      </c>
      <c r="J18" s="20">
        <v>2.99</v>
      </c>
      <c r="K18" s="20">
        <v>31.42</v>
      </c>
      <c r="L18" s="20">
        <v>1.9</v>
      </c>
      <c r="O18" s="60"/>
      <c r="P18" s="61"/>
      <c r="Q18" s="78"/>
      <c r="R18" s="66"/>
      <c r="S18" s="66"/>
      <c r="T18" s="66"/>
      <c r="U18" s="66"/>
      <c r="V18" s="66"/>
      <c r="W18" s="66"/>
      <c r="X18" s="66"/>
      <c r="Y18" s="52"/>
      <c r="Z18" s="52"/>
    </row>
    <row r="19" spans="1:26" s="9" customFormat="1" ht="14.25" customHeight="1">
      <c r="A19" s="28" t="s">
        <v>328</v>
      </c>
      <c r="B19" s="20" t="s">
        <v>34</v>
      </c>
      <c r="C19" s="28" t="s">
        <v>35</v>
      </c>
      <c r="D19" s="20">
        <v>8.2</v>
      </c>
      <c r="E19" s="20">
        <v>7.9</v>
      </c>
      <c r="F19" s="20">
        <v>9.6</v>
      </c>
      <c r="G19" s="20">
        <v>143</v>
      </c>
      <c r="H19" s="20">
        <v>0.04</v>
      </c>
      <c r="I19" s="20">
        <v>0.1</v>
      </c>
      <c r="J19" s="20">
        <v>0.6</v>
      </c>
      <c r="K19" s="20">
        <v>12.15</v>
      </c>
      <c r="L19" s="20">
        <v>2.6</v>
      </c>
      <c r="O19" s="60"/>
      <c r="P19" s="144"/>
      <c r="Q19" s="115"/>
      <c r="R19" s="66"/>
      <c r="S19" s="66"/>
      <c r="T19" s="66"/>
      <c r="U19" s="66"/>
      <c r="V19" s="66"/>
      <c r="W19" s="66"/>
      <c r="X19" s="66"/>
      <c r="Y19" s="52"/>
      <c r="Z19" s="52"/>
    </row>
    <row r="20" spans="1:26" s="9" customFormat="1" ht="13.5">
      <c r="A20" s="17" t="s">
        <v>36</v>
      </c>
      <c r="B20" s="18" t="s">
        <v>37</v>
      </c>
      <c r="C20" s="17" t="s">
        <v>38</v>
      </c>
      <c r="D20" s="20">
        <v>2.4</v>
      </c>
      <c r="E20" s="20">
        <v>3.7</v>
      </c>
      <c r="F20" s="20">
        <v>16.1</v>
      </c>
      <c r="G20" s="20">
        <v>109</v>
      </c>
      <c r="H20" s="20">
        <v>0.09</v>
      </c>
      <c r="I20" s="20">
        <v>0.08</v>
      </c>
      <c r="J20" s="20">
        <v>8.34</v>
      </c>
      <c r="K20" s="20">
        <v>35.62</v>
      </c>
      <c r="L20" s="20">
        <v>1.04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s="9" customFormat="1" ht="13.5">
      <c r="A21" s="17">
        <v>705</v>
      </c>
      <c r="B21" s="20" t="s">
        <v>39</v>
      </c>
      <c r="C21" s="28" t="s">
        <v>23</v>
      </c>
      <c r="D21" s="20">
        <v>0.5</v>
      </c>
      <c r="E21" s="20">
        <v>0.2</v>
      </c>
      <c r="F21" s="20">
        <v>20.2</v>
      </c>
      <c r="G21" s="20">
        <v>83</v>
      </c>
      <c r="H21" s="20">
        <v>0.01</v>
      </c>
      <c r="I21" s="20">
        <v>0.04</v>
      </c>
      <c r="J21" s="20">
        <v>60</v>
      </c>
      <c r="K21" s="20">
        <v>11.09</v>
      </c>
      <c r="L21" s="20">
        <v>0.57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9" customFormat="1" ht="15.75" customHeight="1">
      <c r="A22" s="17" t="s">
        <v>29</v>
      </c>
      <c r="B22" s="20" t="s">
        <v>40</v>
      </c>
      <c r="C22" s="28" t="s">
        <v>33</v>
      </c>
      <c r="D22" s="20">
        <v>2.6</v>
      </c>
      <c r="E22" s="20">
        <v>0.5</v>
      </c>
      <c r="F22" s="20">
        <v>13.4</v>
      </c>
      <c r="G22" s="20">
        <v>77</v>
      </c>
      <c r="H22" s="20">
        <v>0.07</v>
      </c>
      <c r="I22" s="20">
        <v>0.03</v>
      </c>
      <c r="J22" s="20">
        <v>0</v>
      </c>
      <c r="K22" s="63">
        <v>17.5</v>
      </c>
      <c r="L22" s="63">
        <v>1.95</v>
      </c>
      <c r="O22" s="52"/>
      <c r="P22" s="60"/>
      <c r="Q22" s="80"/>
      <c r="R22" s="81"/>
      <c r="S22" s="82"/>
      <c r="T22" s="82"/>
      <c r="U22" s="82"/>
      <c r="V22" s="82"/>
      <c r="W22" s="82"/>
      <c r="X22" s="82"/>
      <c r="Y22" s="82"/>
      <c r="Z22" s="52"/>
    </row>
    <row r="23" spans="1:26" s="10" customFormat="1" ht="13.5">
      <c r="A23" s="25"/>
      <c r="B23" s="26" t="s">
        <v>27</v>
      </c>
      <c r="C23" s="25">
        <v>555</v>
      </c>
      <c r="D23" s="26">
        <f aca="true" t="shared" si="2" ref="D23:L23">SUM(D17:D22)</f>
        <v>15.5</v>
      </c>
      <c r="E23" s="26">
        <f t="shared" si="2"/>
        <v>18.9</v>
      </c>
      <c r="F23" s="26">
        <f t="shared" si="2"/>
        <v>70.2</v>
      </c>
      <c r="G23" s="26">
        <f t="shared" si="2"/>
        <v>524</v>
      </c>
      <c r="H23" s="26">
        <f t="shared" si="2"/>
        <v>0.26</v>
      </c>
      <c r="I23" s="26">
        <f t="shared" si="2"/>
        <v>0.28</v>
      </c>
      <c r="J23" s="26">
        <f t="shared" si="2"/>
        <v>72.33</v>
      </c>
      <c r="K23" s="54">
        <f t="shared" si="2"/>
        <v>122.48</v>
      </c>
      <c r="L23" s="54">
        <f t="shared" si="2"/>
        <v>8.44</v>
      </c>
      <c r="N23" s="11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3.5">
      <c r="A24" s="297" t="s">
        <v>41</v>
      </c>
      <c r="B24" s="313"/>
      <c r="C24" s="16"/>
      <c r="D24" s="16"/>
      <c r="E24" s="16"/>
      <c r="F24" s="16"/>
      <c r="G24" s="16"/>
      <c r="H24" s="16"/>
      <c r="I24" s="16"/>
      <c r="J24" s="16"/>
      <c r="K24" s="51"/>
      <c r="L24" s="51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9" customFormat="1" ht="13.5">
      <c r="A25" s="28" t="s">
        <v>286</v>
      </c>
      <c r="B25" s="20" t="s">
        <v>246</v>
      </c>
      <c r="C25" s="17" t="s">
        <v>247</v>
      </c>
      <c r="D25" s="20">
        <v>15.7</v>
      </c>
      <c r="E25" s="20">
        <v>9.6</v>
      </c>
      <c r="F25" s="20">
        <v>24.07</v>
      </c>
      <c r="G25" s="20">
        <v>246</v>
      </c>
      <c r="H25" s="20">
        <v>0.41</v>
      </c>
      <c r="I25" s="20"/>
      <c r="J25" s="20">
        <v>0.2</v>
      </c>
      <c r="K25" s="64">
        <v>4.8</v>
      </c>
      <c r="L25" s="20">
        <v>0.45</v>
      </c>
      <c r="O25" s="65"/>
      <c r="P25" s="66"/>
      <c r="Q25" s="79"/>
      <c r="R25" s="66"/>
      <c r="S25" s="66"/>
      <c r="T25" s="66"/>
      <c r="U25" s="66"/>
      <c r="V25" s="66"/>
      <c r="W25" s="66"/>
      <c r="X25" s="66"/>
      <c r="Y25" s="52"/>
      <c r="Z25" s="52"/>
    </row>
    <row r="26" spans="1:26" s="9" customFormat="1" ht="14.25" customHeight="1">
      <c r="A26" s="28" t="s">
        <v>318</v>
      </c>
      <c r="B26" s="20" t="s">
        <v>319</v>
      </c>
      <c r="C26" s="28" t="s">
        <v>45</v>
      </c>
      <c r="D26" s="20">
        <v>0.4</v>
      </c>
      <c r="E26" s="20">
        <v>1.1</v>
      </c>
      <c r="F26" s="20">
        <v>1.3</v>
      </c>
      <c r="G26" s="20">
        <v>17</v>
      </c>
      <c r="H26" s="20"/>
      <c r="I26" s="20"/>
      <c r="J26" s="20">
        <v>0.1</v>
      </c>
      <c r="K26" s="20"/>
      <c r="L26" s="20"/>
      <c r="O26" s="60"/>
      <c r="P26" s="144"/>
      <c r="Q26" s="115"/>
      <c r="R26" s="66"/>
      <c r="S26" s="66"/>
      <c r="T26" s="66"/>
      <c r="U26" s="66"/>
      <c r="V26" s="66"/>
      <c r="W26" s="66"/>
      <c r="X26" s="66"/>
      <c r="Y26" s="52"/>
      <c r="Z26" s="52"/>
    </row>
    <row r="27" spans="1:26" s="9" customFormat="1" ht="13.5">
      <c r="A27" s="21" t="s">
        <v>287</v>
      </c>
      <c r="B27" s="22" t="s">
        <v>42</v>
      </c>
      <c r="C27" s="21" t="s">
        <v>23</v>
      </c>
      <c r="D27" s="22">
        <v>0.1</v>
      </c>
      <c r="E27" s="22">
        <v>0.02</v>
      </c>
      <c r="F27" s="22">
        <v>4.6</v>
      </c>
      <c r="G27" s="22">
        <v>18</v>
      </c>
      <c r="H27" s="22">
        <v>0</v>
      </c>
      <c r="I27" s="22">
        <v>0.09</v>
      </c>
      <c r="J27" s="22">
        <v>0</v>
      </c>
      <c r="K27" s="64"/>
      <c r="L27" s="20"/>
      <c r="O27" s="65"/>
      <c r="P27" s="66"/>
      <c r="Q27" s="79"/>
      <c r="R27" s="66"/>
      <c r="S27" s="66"/>
      <c r="T27" s="66"/>
      <c r="U27" s="66"/>
      <c r="V27" s="66"/>
      <c r="W27" s="66"/>
      <c r="X27" s="66"/>
      <c r="Y27" s="52"/>
      <c r="Z27" s="52"/>
    </row>
    <row r="28" spans="1:26" s="9" customFormat="1" ht="15" customHeight="1">
      <c r="A28" s="17" t="s">
        <v>29</v>
      </c>
      <c r="B28" s="18" t="s">
        <v>43</v>
      </c>
      <c r="C28" s="28" t="s">
        <v>343</v>
      </c>
      <c r="D28" s="20">
        <v>0.7</v>
      </c>
      <c r="E28" s="20">
        <v>0.1</v>
      </c>
      <c r="F28" s="20">
        <v>5.9</v>
      </c>
      <c r="G28" s="20">
        <v>32</v>
      </c>
      <c r="H28" s="20">
        <v>38</v>
      </c>
      <c r="I28" s="20"/>
      <c r="J28" s="20">
        <v>43.4</v>
      </c>
      <c r="K28" s="20"/>
      <c r="L28" s="20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s="9" customFormat="1" ht="18" customHeight="1">
      <c r="A29" s="17" t="s">
        <v>29</v>
      </c>
      <c r="B29" s="20" t="s">
        <v>44</v>
      </c>
      <c r="C29" s="28" t="s">
        <v>45</v>
      </c>
      <c r="D29" s="20">
        <v>1.5</v>
      </c>
      <c r="E29" s="20">
        <v>0.2</v>
      </c>
      <c r="F29" s="20">
        <v>9.3</v>
      </c>
      <c r="G29" s="20">
        <v>46</v>
      </c>
      <c r="H29" s="20">
        <v>0.09</v>
      </c>
      <c r="I29" s="20">
        <v>0.04</v>
      </c>
      <c r="J29" s="20">
        <v>0</v>
      </c>
      <c r="K29" s="68"/>
      <c r="L29" s="69"/>
      <c r="M29" s="70"/>
      <c r="O29" s="71"/>
      <c r="P29" s="66"/>
      <c r="Q29" s="79"/>
      <c r="R29" s="66"/>
      <c r="S29" s="66"/>
      <c r="T29" s="66"/>
      <c r="U29" s="66"/>
      <c r="V29" s="66"/>
      <c r="W29" s="66"/>
      <c r="X29" s="66"/>
      <c r="Y29" s="52"/>
      <c r="Z29" s="52"/>
    </row>
    <row r="30" spans="1:26" s="216" customFormat="1" ht="19.5" customHeight="1" hidden="1">
      <c r="A30" s="217"/>
      <c r="B30" s="218"/>
      <c r="C30" s="33"/>
      <c r="D30" s="218"/>
      <c r="E30" s="218"/>
      <c r="F30" s="218"/>
      <c r="G30" s="218"/>
      <c r="H30" s="218"/>
      <c r="I30" s="218"/>
      <c r="J30" s="218"/>
      <c r="K30" s="219"/>
      <c r="L30" s="219"/>
      <c r="N30" s="263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</row>
    <row r="31" spans="1:26" s="9" customFormat="1" ht="18" customHeight="1">
      <c r="A31" s="17">
        <v>769</v>
      </c>
      <c r="B31" s="20" t="s">
        <v>208</v>
      </c>
      <c r="C31" s="28" t="s">
        <v>55</v>
      </c>
      <c r="D31" s="20">
        <v>3.6</v>
      </c>
      <c r="E31" s="20">
        <v>5.7</v>
      </c>
      <c r="F31" s="20">
        <v>27.1</v>
      </c>
      <c r="G31" s="20">
        <v>175</v>
      </c>
      <c r="H31" s="20"/>
      <c r="I31" s="20"/>
      <c r="J31" s="20">
        <v>0</v>
      </c>
      <c r="K31" s="68"/>
      <c r="L31" s="69"/>
      <c r="M31" s="70"/>
      <c r="O31" s="71"/>
      <c r="P31" s="66"/>
      <c r="Q31" s="79"/>
      <c r="R31" s="66"/>
      <c r="S31" s="66"/>
      <c r="T31" s="66"/>
      <c r="U31" s="66"/>
      <c r="V31" s="66"/>
      <c r="W31" s="66"/>
      <c r="X31" s="66"/>
      <c r="Y31" s="52"/>
      <c r="Z31" s="52"/>
    </row>
    <row r="32" spans="1:26" s="10" customFormat="1" ht="21" customHeight="1">
      <c r="A32" s="33"/>
      <c r="B32" s="34" t="s">
        <v>27</v>
      </c>
      <c r="C32" s="33">
        <v>435</v>
      </c>
      <c r="D32" s="34">
        <f>SUM(D25:D31)</f>
        <v>22</v>
      </c>
      <c r="E32" s="34">
        <f aca="true" t="shared" si="3" ref="E32:J32">SUM(E25:E31)</f>
        <v>16.72</v>
      </c>
      <c r="F32" s="34">
        <f t="shared" si="3"/>
        <v>72.27000000000001</v>
      </c>
      <c r="G32" s="34">
        <f t="shared" si="3"/>
        <v>534</v>
      </c>
      <c r="H32" s="34">
        <f t="shared" si="3"/>
        <v>38.5</v>
      </c>
      <c r="I32" s="34">
        <f t="shared" si="3"/>
        <v>0.13</v>
      </c>
      <c r="J32" s="34">
        <f t="shared" si="3"/>
        <v>43.699999999999996</v>
      </c>
      <c r="K32" s="72" t="e">
        <f>SUM(K12+K23+K29+#REF!)</f>
        <v>#REF!</v>
      </c>
      <c r="L32" s="72" t="e">
        <f>SUM(L12+L23+L29+#REF!)</f>
        <v>#REF!</v>
      </c>
      <c r="N32" s="11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24" customHeight="1">
      <c r="A33" s="35"/>
      <c r="B33" s="36" t="s">
        <v>47</v>
      </c>
      <c r="C33" s="36">
        <f>SUM(C12+C15+C23+C32)</f>
        <v>1479</v>
      </c>
      <c r="D33" s="36">
        <f aca="true" t="shared" si="4" ref="D33:J33">D12+D15+D23+D32</f>
        <v>46.95</v>
      </c>
      <c r="E33" s="36">
        <f t="shared" si="4"/>
        <v>46.57</v>
      </c>
      <c r="F33" s="36">
        <f t="shared" si="4"/>
        <v>204.87000000000003</v>
      </c>
      <c r="G33" s="36">
        <f t="shared" si="4"/>
        <v>1449</v>
      </c>
      <c r="H33" s="36">
        <f t="shared" si="4"/>
        <v>38.99</v>
      </c>
      <c r="I33" s="36">
        <f t="shared" si="4"/>
        <v>0.8300000000000001</v>
      </c>
      <c r="J33" s="36">
        <f t="shared" si="4"/>
        <v>119.59</v>
      </c>
      <c r="O33" s="14"/>
      <c r="P33" s="37"/>
      <c r="Q33" s="83"/>
      <c r="R33" s="37"/>
      <c r="S33" s="37"/>
      <c r="T33" s="37"/>
      <c r="U33" s="37"/>
      <c r="V33" s="37"/>
      <c r="W33" s="37"/>
      <c r="X33" s="37"/>
      <c r="Y33" s="49"/>
      <c r="Z33" s="49"/>
    </row>
    <row r="34" spans="1:26" s="250" customFormat="1" ht="23.25" customHeight="1">
      <c r="A34" s="245">
        <v>25.04</v>
      </c>
      <c r="B34" s="246" t="s">
        <v>206</v>
      </c>
      <c r="C34" s="252" t="str">
        <f>"1/40"</f>
        <v>1/40</v>
      </c>
      <c r="D34" s="247">
        <v>0.4</v>
      </c>
      <c r="E34" s="247">
        <v>0.1</v>
      </c>
      <c r="F34" s="247">
        <v>1.5</v>
      </c>
      <c r="G34" s="247">
        <v>10</v>
      </c>
      <c r="H34" s="247"/>
      <c r="I34" s="247"/>
      <c r="J34" s="247">
        <v>9.8</v>
      </c>
      <c r="K34" s="248"/>
      <c r="L34" s="248"/>
      <c r="M34" s="249"/>
      <c r="N34" s="255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</row>
    <row r="35" spans="2:26" ht="16.5" customHeight="1">
      <c r="B35" s="37"/>
      <c r="K35" s="37"/>
      <c r="L35" s="37"/>
      <c r="O35" s="73"/>
      <c r="P35" s="37"/>
      <c r="Q35" s="84"/>
      <c r="R35" s="37"/>
      <c r="S35" s="37"/>
      <c r="T35" s="37"/>
      <c r="U35" s="37"/>
      <c r="V35" s="37"/>
      <c r="W35" s="37"/>
      <c r="X35" s="37"/>
      <c r="Y35" s="49"/>
      <c r="Z35" s="49"/>
    </row>
    <row r="36" spans="15:26" ht="15.75" customHeight="1"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2.75" customHeight="1">
      <c r="A37" s="318" t="s">
        <v>48</v>
      </c>
      <c r="B37" s="318"/>
      <c r="C37" s="3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21" customHeight="1">
      <c r="A38" s="39" t="s">
        <v>1</v>
      </c>
      <c r="B38" s="7"/>
      <c r="C38" s="38"/>
      <c r="D38" s="3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27" customHeight="1">
      <c r="A39" s="319" t="s">
        <v>2</v>
      </c>
      <c r="B39" s="319"/>
      <c r="C39" s="38"/>
      <c r="D39" s="3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33.75" customHeight="1">
      <c r="A40" s="2" t="s">
        <v>3</v>
      </c>
      <c r="B40" s="2" t="s">
        <v>4</v>
      </c>
      <c r="C40" s="310" t="s">
        <v>5</v>
      </c>
      <c r="D40" s="303" t="s">
        <v>6</v>
      </c>
      <c r="E40" s="303"/>
      <c r="F40" s="303"/>
      <c r="G40" s="296" t="s">
        <v>7</v>
      </c>
      <c r="H40" s="6" t="s">
        <v>8</v>
      </c>
      <c r="I40" s="6"/>
      <c r="J40" s="303" t="s">
        <v>8</v>
      </c>
      <c r="K40" s="303"/>
      <c r="L40" s="303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28.5" customHeight="1">
      <c r="A41" s="40"/>
      <c r="B41" s="40"/>
      <c r="C41" s="317"/>
      <c r="D41" s="6" t="s">
        <v>10</v>
      </c>
      <c r="E41" s="6" t="s">
        <v>11</v>
      </c>
      <c r="F41" s="6" t="s">
        <v>12</v>
      </c>
      <c r="G41" s="296"/>
      <c r="H41" s="6" t="s">
        <v>13</v>
      </c>
      <c r="I41" s="6" t="s">
        <v>14</v>
      </c>
      <c r="J41" s="6" t="s">
        <v>15</v>
      </c>
      <c r="K41" s="6" t="s">
        <v>16</v>
      </c>
      <c r="L41" s="6" t="s">
        <v>17</v>
      </c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3.5">
      <c r="A42" s="297" t="s">
        <v>18</v>
      </c>
      <c r="B42" s="298"/>
      <c r="C42" s="41"/>
      <c r="D42" s="41"/>
      <c r="E42" s="16"/>
      <c r="F42" s="16"/>
      <c r="G42" s="16"/>
      <c r="H42" s="16"/>
      <c r="I42" s="16"/>
      <c r="J42" s="16"/>
      <c r="K42" s="16"/>
      <c r="L42" s="16"/>
      <c r="N42" s="263"/>
      <c r="O42" s="264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s="9" customFormat="1" ht="21" customHeight="1">
      <c r="A43" s="17">
        <v>311</v>
      </c>
      <c r="B43" s="20" t="s">
        <v>49</v>
      </c>
      <c r="C43" s="42" t="s">
        <v>20</v>
      </c>
      <c r="D43" s="19">
        <v>3.8</v>
      </c>
      <c r="E43" s="20">
        <v>5.9</v>
      </c>
      <c r="F43" s="20">
        <v>17.6</v>
      </c>
      <c r="G43" s="20">
        <v>138</v>
      </c>
      <c r="H43" s="20">
        <v>0.05</v>
      </c>
      <c r="I43" s="20">
        <v>0.11</v>
      </c>
      <c r="J43" s="20">
        <v>0.41</v>
      </c>
      <c r="K43" s="20">
        <v>127.26</v>
      </c>
      <c r="L43" s="20">
        <v>0.32</v>
      </c>
      <c r="N43" s="263"/>
      <c r="O43" s="264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s="9" customFormat="1" ht="18.75" customHeight="1">
      <c r="A44" s="21">
        <v>697</v>
      </c>
      <c r="B44" s="22" t="s">
        <v>50</v>
      </c>
      <c r="C44" s="21" t="s">
        <v>23</v>
      </c>
      <c r="D44" s="22">
        <v>4.1</v>
      </c>
      <c r="E44" s="22">
        <v>4.2</v>
      </c>
      <c r="F44" s="22">
        <v>6.4</v>
      </c>
      <c r="G44" s="22">
        <v>79</v>
      </c>
      <c r="H44" s="22">
        <v>0</v>
      </c>
      <c r="I44" s="22">
        <v>0.09</v>
      </c>
      <c r="J44" s="22">
        <v>0.78</v>
      </c>
      <c r="K44" s="20">
        <v>16.3</v>
      </c>
      <c r="L44" s="20">
        <v>0.45</v>
      </c>
      <c r="N44" s="263"/>
      <c r="O44" s="264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s="9" customFormat="1" ht="13.5">
      <c r="A45" s="17" t="s">
        <v>29</v>
      </c>
      <c r="B45" s="20" t="s">
        <v>51</v>
      </c>
      <c r="C45" s="28" t="s">
        <v>45</v>
      </c>
      <c r="D45" s="20">
        <v>2.4</v>
      </c>
      <c r="E45" s="20">
        <v>2.2</v>
      </c>
      <c r="F45" s="20">
        <v>0.1</v>
      </c>
      <c r="G45" s="20">
        <v>29.7</v>
      </c>
      <c r="H45" s="20">
        <v>0.15</v>
      </c>
      <c r="I45" s="20">
        <v>0.025</v>
      </c>
      <c r="J45" s="20">
        <v>0</v>
      </c>
      <c r="K45" s="20">
        <v>51.37</v>
      </c>
      <c r="L45" s="20">
        <v>0.01</v>
      </c>
      <c r="N45" s="263"/>
      <c r="O45" s="57"/>
      <c r="P45" s="57"/>
      <c r="Q45" s="85"/>
      <c r="R45" s="57"/>
      <c r="S45" s="57"/>
      <c r="T45" s="57"/>
      <c r="U45" s="57"/>
      <c r="V45" s="57"/>
      <c r="W45" s="57"/>
      <c r="X45" s="57"/>
      <c r="Y45" s="52"/>
      <c r="Z45" s="52"/>
    </row>
    <row r="46" spans="1:26" s="9" customFormat="1" ht="12.75" customHeight="1">
      <c r="A46" s="17" t="s">
        <v>24</v>
      </c>
      <c r="B46" s="18" t="s">
        <v>157</v>
      </c>
      <c r="C46" s="23" t="s">
        <v>136</v>
      </c>
      <c r="D46" s="20">
        <v>4.4</v>
      </c>
      <c r="E46" s="20">
        <v>7.1</v>
      </c>
      <c r="F46" s="20">
        <v>13.7</v>
      </c>
      <c r="G46" s="20">
        <v>140</v>
      </c>
      <c r="H46" s="24">
        <v>0.02</v>
      </c>
      <c r="I46" s="24">
        <v>0.02</v>
      </c>
      <c r="J46" s="24">
        <v>0.03</v>
      </c>
      <c r="K46" s="20">
        <v>12.06</v>
      </c>
      <c r="L46" s="20">
        <v>0.9</v>
      </c>
      <c r="N46" s="263"/>
      <c r="O46" s="264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s="10" customFormat="1" ht="13.5">
      <c r="A47" s="25"/>
      <c r="B47" s="26" t="s">
        <v>27</v>
      </c>
      <c r="C47" s="25">
        <v>369</v>
      </c>
      <c r="D47" s="26">
        <f aca="true" t="shared" si="5" ref="D47:L47">SUM(D43:D46)</f>
        <v>14.7</v>
      </c>
      <c r="E47" s="26">
        <f t="shared" si="5"/>
        <v>19.4</v>
      </c>
      <c r="F47" s="26">
        <f t="shared" si="5"/>
        <v>37.8</v>
      </c>
      <c r="G47" s="26">
        <f t="shared" si="5"/>
        <v>386.7</v>
      </c>
      <c r="H47" s="26">
        <f t="shared" si="5"/>
        <v>0.22</v>
      </c>
      <c r="I47" s="26">
        <f t="shared" si="5"/>
        <v>0.245</v>
      </c>
      <c r="J47" s="26">
        <f t="shared" si="5"/>
        <v>1.22</v>
      </c>
      <c r="K47" s="26">
        <f t="shared" si="5"/>
        <v>206.99</v>
      </c>
      <c r="L47" s="26">
        <f t="shared" si="5"/>
        <v>1.6800000000000002</v>
      </c>
      <c r="N47" s="11"/>
      <c r="O47" s="117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3.5">
      <c r="A48" s="297" t="s">
        <v>28</v>
      </c>
      <c r="B48" s="313"/>
      <c r="C48" s="16"/>
      <c r="D48" s="16"/>
      <c r="E48" s="16"/>
      <c r="F48" s="16"/>
      <c r="G48" s="16"/>
      <c r="H48" s="16"/>
      <c r="I48" s="16"/>
      <c r="J48" s="16"/>
      <c r="K48" s="16"/>
      <c r="L48" s="16"/>
      <c r="N48" s="263"/>
      <c r="O48" s="264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9" customFormat="1" ht="13.5">
      <c r="A49" s="17">
        <v>645</v>
      </c>
      <c r="B49" s="20" t="s">
        <v>344</v>
      </c>
      <c r="C49" s="281" t="s">
        <v>330</v>
      </c>
      <c r="D49" s="31">
        <v>3.8</v>
      </c>
      <c r="E49" s="31">
        <v>0.1</v>
      </c>
      <c r="F49" s="31">
        <v>9</v>
      </c>
      <c r="G49" s="31">
        <v>53</v>
      </c>
      <c r="H49" s="31"/>
      <c r="I49" s="31"/>
      <c r="J49" s="31">
        <v>0.4</v>
      </c>
      <c r="K49" s="20">
        <v>32.8</v>
      </c>
      <c r="L49" s="20">
        <v>1.7</v>
      </c>
      <c r="N49" s="263"/>
      <c r="O49" s="66"/>
      <c r="P49" s="52"/>
      <c r="Q49" s="163"/>
      <c r="R49" s="22"/>
      <c r="S49" s="17"/>
      <c r="T49" s="20"/>
      <c r="U49" s="20"/>
      <c r="V49" s="20"/>
      <c r="W49" s="20"/>
      <c r="X49" s="20"/>
      <c r="Y49" s="63"/>
      <c r="Z49" s="20"/>
    </row>
    <row r="50" spans="1:26" s="10" customFormat="1" ht="13.5">
      <c r="A50" s="25"/>
      <c r="B50" s="26" t="s">
        <v>27</v>
      </c>
      <c r="C50" s="25">
        <v>134.5</v>
      </c>
      <c r="D50" s="265">
        <f>D49</f>
        <v>3.8</v>
      </c>
      <c r="E50" s="265">
        <f aca="true" t="shared" si="6" ref="E50:J50">E49</f>
        <v>0.1</v>
      </c>
      <c r="F50" s="265">
        <f t="shared" si="6"/>
        <v>9</v>
      </c>
      <c r="G50" s="265">
        <f t="shared" si="6"/>
        <v>53</v>
      </c>
      <c r="H50" s="265">
        <f t="shared" si="6"/>
        <v>0</v>
      </c>
      <c r="I50" s="265">
        <f t="shared" si="6"/>
        <v>0</v>
      </c>
      <c r="J50" s="265">
        <f t="shared" si="6"/>
        <v>0.4</v>
      </c>
      <c r="K50" s="26">
        <f>SUM(K47:K49)</f>
        <v>239.79000000000002</v>
      </c>
      <c r="L50" s="26">
        <f>SUM(L47:L49)</f>
        <v>3.38</v>
      </c>
      <c r="N50" s="11"/>
      <c r="O50" s="117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9.5" customHeight="1">
      <c r="A51" s="297" t="s">
        <v>32</v>
      </c>
      <c r="B51" s="313"/>
      <c r="C51" s="16"/>
      <c r="D51" s="16"/>
      <c r="E51" s="16"/>
      <c r="F51" s="16"/>
      <c r="G51" s="16"/>
      <c r="H51" s="16"/>
      <c r="I51" s="16"/>
      <c r="J51" s="16" t="s">
        <v>52</v>
      </c>
      <c r="K51" s="16"/>
      <c r="L51" s="16"/>
      <c r="N51" s="263"/>
      <c r="O51" s="264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s="9" customFormat="1" ht="13.5">
      <c r="A52" s="17">
        <v>71</v>
      </c>
      <c r="B52" s="20" t="s">
        <v>220</v>
      </c>
      <c r="C52" s="28" t="s">
        <v>33</v>
      </c>
      <c r="D52" s="20">
        <v>0.5</v>
      </c>
      <c r="E52" s="31">
        <v>0.9</v>
      </c>
      <c r="F52" s="20">
        <v>2.9</v>
      </c>
      <c r="G52" s="20">
        <v>22</v>
      </c>
      <c r="H52" s="20">
        <v>0.02</v>
      </c>
      <c r="I52" s="20">
        <v>0.02</v>
      </c>
      <c r="J52" s="20">
        <v>2.07</v>
      </c>
      <c r="K52" s="20">
        <v>13.94</v>
      </c>
      <c r="L52" s="20">
        <v>0.44</v>
      </c>
      <c r="N52" s="263"/>
      <c r="O52" s="264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s="9" customFormat="1" ht="13.5">
      <c r="A53" s="17">
        <v>46</v>
      </c>
      <c r="B53" s="18" t="s">
        <v>86</v>
      </c>
      <c r="C53" s="17" t="s">
        <v>23</v>
      </c>
      <c r="D53" s="20">
        <v>1.5</v>
      </c>
      <c r="E53" s="20">
        <v>1.4</v>
      </c>
      <c r="F53" s="20">
        <v>9</v>
      </c>
      <c r="G53" s="20">
        <v>57</v>
      </c>
      <c r="H53" s="20">
        <v>0.05</v>
      </c>
      <c r="I53" s="20">
        <v>0.03</v>
      </c>
      <c r="J53" s="20">
        <v>2.76</v>
      </c>
      <c r="K53" s="20">
        <v>32.5</v>
      </c>
      <c r="L53" s="20">
        <v>1.07</v>
      </c>
      <c r="M53" s="53"/>
      <c r="N53" s="263"/>
      <c r="O53" s="264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s="9" customFormat="1" ht="18" customHeight="1">
      <c r="A54" s="17">
        <v>224</v>
      </c>
      <c r="B54" s="18" t="s">
        <v>64</v>
      </c>
      <c r="C54" s="28" t="s">
        <v>38</v>
      </c>
      <c r="D54" s="20">
        <v>7.2</v>
      </c>
      <c r="E54" s="20">
        <v>6.6</v>
      </c>
      <c r="F54" s="20">
        <v>11.9</v>
      </c>
      <c r="G54" s="20">
        <v>139</v>
      </c>
      <c r="H54" s="20"/>
      <c r="I54" s="20"/>
      <c r="J54" s="20">
        <v>6.3</v>
      </c>
      <c r="K54" s="20"/>
      <c r="L54" s="20"/>
      <c r="N54" s="263"/>
      <c r="O54" s="65"/>
      <c r="P54" s="65"/>
      <c r="Q54" s="66"/>
      <c r="R54" s="86"/>
      <c r="S54" s="66"/>
      <c r="T54" s="66"/>
      <c r="U54" s="66"/>
      <c r="V54" s="66"/>
      <c r="W54" s="66"/>
      <c r="X54" s="66"/>
      <c r="Y54" s="66"/>
      <c r="Z54" s="52"/>
    </row>
    <row r="55" spans="1:26" s="9" customFormat="1" ht="19.5" customHeight="1">
      <c r="A55" s="17">
        <v>471</v>
      </c>
      <c r="B55" s="20" t="s">
        <v>216</v>
      </c>
      <c r="C55" s="17" t="s">
        <v>221</v>
      </c>
      <c r="D55" s="20">
        <v>7.4</v>
      </c>
      <c r="E55" s="20">
        <v>6.3</v>
      </c>
      <c r="F55" s="20">
        <v>5.1</v>
      </c>
      <c r="G55" s="20">
        <v>107</v>
      </c>
      <c r="H55" s="20"/>
      <c r="I55" s="20"/>
      <c r="J55" s="20">
        <v>0.1</v>
      </c>
      <c r="K55" s="20"/>
      <c r="L55" s="20"/>
      <c r="N55" s="263"/>
      <c r="O55" s="264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1:26" s="9" customFormat="1" ht="13.5">
      <c r="A56" s="28" t="s">
        <v>313</v>
      </c>
      <c r="B56" s="18" t="s">
        <v>314</v>
      </c>
      <c r="C56" s="28" t="s">
        <v>23</v>
      </c>
      <c r="D56" s="20">
        <v>0.3</v>
      </c>
      <c r="E56" s="20">
        <v>0</v>
      </c>
      <c r="F56" s="20">
        <v>32.2</v>
      </c>
      <c r="G56" s="20">
        <v>125</v>
      </c>
      <c r="H56" s="20">
        <v>0.01</v>
      </c>
      <c r="I56" s="20">
        <v>0.02</v>
      </c>
      <c r="J56" s="74">
        <v>0</v>
      </c>
      <c r="K56" s="20">
        <v>169.3</v>
      </c>
      <c r="L56" s="63">
        <v>0.4</v>
      </c>
      <c r="N56" s="263"/>
      <c r="O56" s="60"/>
      <c r="P56" s="66"/>
      <c r="Q56" s="79"/>
      <c r="R56" s="66"/>
      <c r="S56" s="66"/>
      <c r="T56" s="66"/>
      <c r="U56" s="66"/>
      <c r="V56" s="66"/>
      <c r="W56" s="60"/>
      <c r="X56" s="66"/>
      <c r="Y56" s="52"/>
      <c r="Z56" s="52"/>
    </row>
    <row r="57" spans="1:26" s="9" customFormat="1" ht="15.75" customHeight="1">
      <c r="A57" s="17" t="s">
        <v>29</v>
      </c>
      <c r="B57" s="20" t="s">
        <v>40</v>
      </c>
      <c r="C57" s="28" t="s">
        <v>33</v>
      </c>
      <c r="D57" s="20">
        <v>2.6</v>
      </c>
      <c r="E57" s="20">
        <v>0.5</v>
      </c>
      <c r="F57" s="20">
        <v>13.4</v>
      </c>
      <c r="G57" s="20">
        <v>77</v>
      </c>
      <c r="H57" s="20">
        <v>0.07</v>
      </c>
      <c r="I57" s="20">
        <v>0.03</v>
      </c>
      <c r="J57" s="20">
        <v>0</v>
      </c>
      <c r="K57" s="63">
        <v>17.5</v>
      </c>
      <c r="L57" s="63">
        <v>1.95</v>
      </c>
      <c r="N57" s="263"/>
      <c r="O57" s="264"/>
      <c r="P57" s="60"/>
      <c r="Q57" s="80"/>
      <c r="R57" s="81"/>
      <c r="S57" s="82"/>
      <c r="T57" s="82"/>
      <c r="U57" s="82"/>
      <c r="V57" s="82"/>
      <c r="W57" s="82"/>
      <c r="X57" s="82"/>
      <c r="Y57" s="82"/>
      <c r="Z57" s="52"/>
    </row>
    <row r="58" spans="1:26" s="10" customFormat="1" ht="13.5">
      <c r="A58" s="25"/>
      <c r="B58" s="26" t="s">
        <v>27</v>
      </c>
      <c r="C58" s="48" t="s">
        <v>248</v>
      </c>
      <c r="D58" s="26">
        <f aca="true" t="shared" si="7" ref="D58:J58">SUM(D52:D57)</f>
        <v>19.500000000000004</v>
      </c>
      <c r="E58" s="26">
        <f t="shared" si="7"/>
        <v>15.7</v>
      </c>
      <c r="F58" s="26">
        <f t="shared" si="7"/>
        <v>74.5</v>
      </c>
      <c r="G58" s="26">
        <f t="shared" si="7"/>
        <v>527</v>
      </c>
      <c r="H58" s="26">
        <f t="shared" si="7"/>
        <v>0.15000000000000002</v>
      </c>
      <c r="I58" s="26">
        <f t="shared" si="7"/>
        <v>0.1</v>
      </c>
      <c r="J58" s="26">
        <f t="shared" si="7"/>
        <v>11.229999999999999</v>
      </c>
      <c r="K58" s="26">
        <v>17.5</v>
      </c>
      <c r="L58" s="26">
        <v>1.95</v>
      </c>
      <c r="N58" s="11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ht="15" customHeight="1">
      <c r="A59" s="297"/>
      <c r="B59" s="298"/>
      <c r="C59" s="43"/>
      <c r="D59" s="30"/>
      <c r="E59" s="30"/>
      <c r="F59" s="30"/>
      <c r="G59" s="30"/>
      <c r="H59" s="30"/>
      <c r="I59" s="30"/>
      <c r="J59" s="41"/>
      <c r="K59" s="75">
        <f>SUM(K52:K58)</f>
        <v>250.74</v>
      </c>
      <c r="L59" s="75">
        <f>SUM(L52:L58)</f>
        <v>5.8100000000000005</v>
      </c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s="9" customFormat="1" ht="15" customHeight="1">
      <c r="A60" s="44">
        <v>99</v>
      </c>
      <c r="B60" s="45" t="s">
        <v>210</v>
      </c>
      <c r="C60" s="46" t="s">
        <v>55</v>
      </c>
      <c r="D60" s="24">
        <v>4.1</v>
      </c>
      <c r="E60" s="24">
        <v>5.6</v>
      </c>
      <c r="F60" s="24">
        <v>27.3</v>
      </c>
      <c r="G60" s="24">
        <v>178</v>
      </c>
      <c r="H60" s="24"/>
      <c r="I60" s="24"/>
      <c r="J60" s="24">
        <v>0.01</v>
      </c>
      <c r="K60" s="76"/>
      <c r="L60" s="76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s="9" customFormat="1" ht="13.5">
      <c r="A61" s="17">
        <v>249</v>
      </c>
      <c r="B61" s="18" t="s">
        <v>249</v>
      </c>
      <c r="C61" s="28" t="s">
        <v>46</v>
      </c>
      <c r="D61" s="20">
        <v>10.9</v>
      </c>
      <c r="E61" s="20">
        <v>5.6</v>
      </c>
      <c r="F61" s="20">
        <v>1.6</v>
      </c>
      <c r="G61" s="20">
        <v>101</v>
      </c>
      <c r="H61" s="20"/>
      <c r="I61" s="20"/>
      <c r="J61" s="20">
        <v>0.52</v>
      </c>
      <c r="K61" s="20"/>
      <c r="L61" s="20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1:26" s="9" customFormat="1" ht="13.5" customHeight="1" hidden="1">
      <c r="A62" s="17"/>
      <c r="B62" s="18"/>
      <c r="C62" s="28"/>
      <c r="D62" s="31"/>
      <c r="E62" s="20"/>
      <c r="F62" s="20"/>
      <c r="G62" s="20"/>
      <c r="H62" s="20"/>
      <c r="I62" s="20"/>
      <c r="J62" s="20"/>
      <c r="K62" s="20"/>
      <c r="L62" s="20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1:26" s="9" customFormat="1" ht="12.75" customHeight="1">
      <c r="A63" s="21">
        <v>297</v>
      </c>
      <c r="B63" s="22" t="s">
        <v>166</v>
      </c>
      <c r="C63" s="47" t="s">
        <v>114</v>
      </c>
      <c r="D63" s="91">
        <v>3</v>
      </c>
      <c r="E63" s="22">
        <v>2.8</v>
      </c>
      <c r="F63" s="22">
        <v>30.3</v>
      </c>
      <c r="G63" s="22">
        <v>162</v>
      </c>
      <c r="H63" s="22"/>
      <c r="I63" s="22"/>
      <c r="J63" s="22">
        <v>6.8</v>
      </c>
      <c r="K63" s="20"/>
      <c r="L63" s="66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s="9" customFormat="1" ht="13.5">
      <c r="A64" s="21" t="s">
        <v>21</v>
      </c>
      <c r="B64" s="22" t="s">
        <v>73</v>
      </c>
      <c r="C64" s="47" t="s">
        <v>23</v>
      </c>
      <c r="D64" s="22">
        <v>0.2</v>
      </c>
      <c r="E64" s="22">
        <v>0.03</v>
      </c>
      <c r="F64" s="22">
        <v>9.3</v>
      </c>
      <c r="G64" s="22">
        <v>38</v>
      </c>
      <c r="H64" s="22"/>
      <c r="I64" s="22"/>
      <c r="J64" s="22">
        <v>1.12</v>
      </c>
      <c r="K64" s="20"/>
      <c r="L64" s="66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6" s="9" customFormat="1" ht="13.5" customHeight="1">
      <c r="A65" s="28" t="s">
        <v>29</v>
      </c>
      <c r="B65" s="20" t="s">
        <v>57</v>
      </c>
      <c r="C65" s="28" t="s">
        <v>31</v>
      </c>
      <c r="D65" s="20">
        <v>0.4</v>
      </c>
      <c r="E65" s="20">
        <v>0.4</v>
      </c>
      <c r="F65" s="20">
        <v>9.8</v>
      </c>
      <c r="G65" s="20">
        <v>49</v>
      </c>
      <c r="H65" s="20">
        <v>0.08</v>
      </c>
      <c r="I65" s="20">
        <v>0.06</v>
      </c>
      <c r="J65" s="20">
        <v>10</v>
      </c>
      <c r="K65" s="20">
        <v>0.2</v>
      </c>
      <c r="L65" s="20">
        <v>0.03</v>
      </c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1:26" s="9" customFormat="1" ht="13.5">
      <c r="A66" s="17" t="s">
        <v>223</v>
      </c>
      <c r="B66" s="20" t="s">
        <v>44</v>
      </c>
      <c r="C66" s="28" t="s">
        <v>45</v>
      </c>
      <c r="D66" s="20">
        <v>1.5</v>
      </c>
      <c r="E66" s="20">
        <v>0.2</v>
      </c>
      <c r="F66" s="20">
        <v>9.3</v>
      </c>
      <c r="G66" s="20">
        <v>46</v>
      </c>
      <c r="H66" s="20">
        <v>0.09</v>
      </c>
      <c r="I66" s="20">
        <v>0.04</v>
      </c>
      <c r="J66" s="20">
        <v>0</v>
      </c>
      <c r="K66" s="68"/>
      <c r="L66" s="69"/>
      <c r="M66" s="70"/>
      <c r="O66" s="71"/>
      <c r="P66" s="66"/>
      <c r="Q66" s="79"/>
      <c r="R66" s="66"/>
      <c r="S66" s="66"/>
      <c r="T66" s="66"/>
      <c r="U66" s="66"/>
      <c r="V66" s="66"/>
      <c r="W66" s="66"/>
      <c r="X66" s="66"/>
      <c r="Y66" s="52"/>
      <c r="Z66" s="52"/>
    </row>
    <row r="67" spans="1:26" s="10" customFormat="1" ht="13.5">
      <c r="A67" s="25"/>
      <c r="B67" s="26" t="s">
        <v>27</v>
      </c>
      <c r="C67" s="221" t="s">
        <v>250</v>
      </c>
      <c r="D67" s="26">
        <f>SUM(D60:D66)</f>
        <v>20.099999999999998</v>
      </c>
      <c r="E67" s="26">
        <f aca="true" t="shared" si="8" ref="E67:J67">SUM(E60:E66)</f>
        <v>14.629999999999999</v>
      </c>
      <c r="F67" s="26">
        <f t="shared" si="8"/>
        <v>87.6</v>
      </c>
      <c r="G67" s="26">
        <f t="shared" si="8"/>
        <v>574</v>
      </c>
      <c r="H67" s="26">
        <f t="shared" si="8"/>
        <v>0.16999999999999998</v>
      </c>
      <c r="I67" s="26">
        <f t="shared" si="8"/>
        <v>0.1</v>
      </c>
      <c r="J67" s="26">
        <f t="shared" si="8"/>
        <v>18.45</v>
      </c>
      <c r="K67" s="26">
        <v>10.2</v>
      </c>
      <c r="L67" s="26">
        <v>0.3</v>
      </c>
      <c r="N67" s="11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19.5" customHeight="1">
      <c r="A68" s="87"/>
      <c r="B68" s="88" t="s">
        <v>47</v>
      </c>
      <c r="C68" s="266">
        <f>C47+C50+C58+C67</f>
        <v>1577.5</v>
      </c>
      <c r="D68" s="267">
        <f aca="true" t="shared" si="9" ref="D68:J68">D47+D50+D58+D67</f>
        <v>58.099999999999994</v>
      </c>
      <c r="E68" s="154">
        <f t="shared" si="9"/>
        <v>49.83</v>
      </c>
      <c r="F68" s="267">
        <f t="shared" si="9"/>
        <v>208.89999999999998</v>
      </c>
      <c r="G68" s="267">
        <f t="shared" si="9"/>
        <v>1540.7</v>
      </c>
      <c r="H68" s="267">
        <f t="shared" si="9"/>
        <v>0.54</v>
      </c>
      <c r="I68" s="267">
        <f t="shared" si="9"/>
        <v>0.44499999999999995</v>
      </c>
      <c r="J68" s="267">
        <f t="shared" si="9"/>
        <v>31.299999999999997</v>
      </c>
      <c r="K68" s="75">
        <v>5</v>
      </c>
      <c r="L68" s="75">
        <f>SUM(L63:L67)</f>
        <v>0.32999999999999996</v>
      </c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.75" customHeight="1">
      <c r="A69" s="83"/>
      <c r="B69" s="37"/>
      <c r="C69" s="83"/>
      <c r="D69" s="37"/>
      <c r="E69" s="37"/>
      <c r="F69" s="37"/>
      <c r="G69" s="37"/>
      <c r="H69" s="37"/>
      <c r="I69" s="37"/>
      <c r="J69" s="37"/>
      <c r="K69" s="72" t="e">
        <f>SUM(K47+#REF!+K59+#REF!+K68)</f>
        <v>#REF!</v>
      </c>
      <c r="L69" s="72" t="e">
        <f>SUM(L47+#REF!+L59+#REF!+L68)</f>
        <v>#REF!</v>
      </c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4.25" customHeight="1">
      <c r="A70" s="301" t="s">
        <v>58</v>
      </c>
      <c r="B70" s="301"/>
      <c r="C70" s="301"/>
      <c r="D70" s="15"/>
      <c r="E70" s="15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5.75" customHeight="1">
      <c r="A71" s="301" t="s">
        <v>1</v>
      </c>
      <c r="B71" s="301"/>
      <c r="C71" s="301"/>
      <c r="D71" s="301"/>
      <c r="E71" s="89"/>
      <c r="F71" s="90"/>
      <c r="G71" s="90"/>
      <c r="H71" s="90"/>
      <c r="I71" s="90"/>
      <c r="J71" s="90"/>
      <c r="K71" s="37"/>
      <c r="L71" s="37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8">
      <c r="A72" s="301" t="s">
        <v>59</v>
      </c>
      <c r="B72" s="301"/>
      <c r="C72" s="301"/>
      <c r="D72" s="301"/>
      <c r="E72" s="15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3.5" customHeight="1">
      <c r="A73" s="296" t="s">
        <v>3</v>
      </c>
      <c r="B73" s="296" t="s">
        <v>4</v>
      </c>
      <c r="C73" s="296" t="s">
        <v>5</v>
      </c>
      <c r="D73" s="303" t="s">
        <v>6</v>
      </c>
      <c r="E73" s="303"/>
      <c r="F73" s="303"/>
      <c r="G73" s="296" t="s">
        <v>7</v>
      </c>
      <c r="H73" s="303" t="s">
        <v>8</v>
      </c>
      <c r="I73" s="303"/>
      <c r="J73" s="303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25.5" customHeight="1">
      <c r="A74" s="296"/>
      <c r="B74" s="296"/>
      <c r="C74" s="296"/>
      <c r="D74" s="6" t="s">
        <v>10</v>
      </c>
      <c r="E74" s="6" t="s">
        <v>11</v>
      </c>
      <c r="F74" s="6" t="s">
        <v>12</v>
      </c>
      <c r="G74" s="296"/>
      <c r="H74" s="6" t="s">
        <v>13</v>
      </c>
      <c r="I74" s="6" t="s">
        <v>14</v>
      </c>
      <c r="J74" s="6" t="s">
        <v>15</v>
      </c>
      <c r="K74" s="312" t="s">
        <v>9</v>
      </c>
      <c r="L74" s="312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3.5">
      <c r="A75" s="297" t="s">
        <v>18</v>
      </c>
      <c r="B75" s="298"/>
      <c r="C75" s="30"/>
      <c r="D75" s="30"/>
      <c r="E75" s="30"/>
      <c r="F75" s="30"/>
      <c r="G75" s="30"/>
      <c r="H75" s="30"/>
      <c r="I75" s="30"/>
      <c r="J75" s="41"/>
      <c r="K75" s="50" t="s">
        <v>16</v>
      </c>
      <c r="L75" s="50" t="s">
        <v>17</v>
      </c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s="9" customFormat="1" ht="13.5">
      <c r="A76" s="17">
        <v>311</v>
      </c>
      <c r="B76" s="20" t="s">
        <v>60</v>
      </c>
      <c r="C76" s="17" t="s">
        <v>20</v>
      </c>
      <c r="D76" s="19">
        <v>4.7</v>
      </c>
      <c r="E76" s="20">
        <v>6.1</v>
      </c>
      <c r="F76" s="20">
        <v>25.1</v>
      </c>
      <c r="G76" s="20">
        <v>174</v>
      </c>
      <c r="H76" s="20">
        <v>0.09</v>
      </c>
      <c r="I76" s="20">
        <v>0.12</v>
      </c>
      <c r="J76" s="74">
        <v>0.4</v>
      </c>
      <c r="K76" s="67"/>
      <c r="L76" s="67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1:26" s="9" customFormat="1" ht="21" customHeight="1">
      <c r="A77" s="21" t="s">
        <v>61</v>
      </c>
      <c r="B77" s="27" t="s">
        <v>62</v>
      </c>
      <c r="C77" s="21" t="s">
        <v>23</v>
      </c>
      <c r="D77" s="91">
        <v>2.1</v>
      </c>
      <c r="E77" s="91">
        <v>1.7</v>
      </c>
      <c r="F77" s="22">
        <v>11</v>
      </c>
      <c r="G77" s="22">
        <v>66</v>
      </c>
      <c r="H77" s="22">
        <v>0.01</v>
      </c>
      <c r="I77" s="22">
        <v>0.04</v>
      </c>
      <c r="J77" s="22">
        <v>0.39</v>
      </c>
      <c r="K77" s="20">
        <v>127.1</v>
      </c>
      <c r="L77" s="20">
        <v>0.8</v>
      </c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1:26" s="9" customFormat="1" ht="13.5">
      <c r="A78" s="17" t="s">
        <v>292</v>
      </c>
      <c r="B78" s="20" t="s">
        <v>154</v>
      </c>
      <c r="C78" s="240" t="s">
        <v>136</v>
      </c>
      <c r="D78" s="31">
        <v>2.4</v>
      </c>
      <c r="E78" s="31">
        <v>4.5</v>
      </c>
      <c r="F78" s="20">
        <v>21.6</v>
      </c>
      <c r="G78" s="20">
        <v>139</v>
      </c>
      <c r="H78" s="24">
        <v>0.05</v>
      </c>
      <c r="I78" s="24">
        <v>0.06</v>
      </c>
      <c r="J78" s="24">
        <v>0.03</v>
      </c>
      <c r="K78" s="20">
        <v>124.52</v>
      </c>
      <c r="L78" s="20">
        <v>0.95</v>
      </c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1:26" s="10" customFormat="1" ht="13.5">
      <c r="A79" s="25"/>
      <c r="B79" s="26" t="s">
        <v>27</v>
      </c>
      <c r="C79" s="222">
        <v>349</v>
      </c>
      <c r="D79" s="26">
        <f aca="true" t="shared" si="10" ref="D79:J79">SUM(D76:D78)</f>
        <v>9.200000000000001</v>
      </c>
      <c r="E79" s="26">
        <f t="shared" si="10"/>
        <v>12.3</v>
      </c>
      <c r="F79" s="26">
        <f t="shared" si="10"/>
        <v>57.7</v>
      </c>
      <c r="G79" s="26">
        <f t="shared" si="10"/>
        <v>379</v>
      </c>
      <c r="H79" s="26">
        <f t="shared" si="10"/>
        <v>0.15</v>
      </c>
      <c r="I79" s="26">
        <f t="shared" si="10"/>
        <v>0.22</v>
      </c>
      <c r="J79" s="26">
        <f t="shared" si="10"/>
        <v>0.8200000000000001</v>
      </c>
      <c r="K79" s="26">
        <v>125.05</v>
      </c>
      <c r="L79" s="26">
        <v>0.96</v>
      </c>
      <c r="N79" s="11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ht="13.5">
      <c r="A80" s="297" t="s">
        <v>28</v>
      </c>
      <c r="B80" s="313"/>
      <c r="C80" s="1"/>
      <c r="D80" s="1"/>
      <c r="E80" s="1"/>
      <c r="F80" s="1"/>
      <c r="G80" s="1"/>
      <c r="H80" s="1"/>
      <c r="I80" s="1"/>
      <c r="J80" s="1"/>
      <c r="K80" s="109">
        <f>SUM(K77:K79)</f>
        <v>376.67</v>
      </c>
      <c r="L80" s="109">
        <f>SUM(L77:L79)</f>
        <v>2.71</v>
      </c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s="9" customFormat="1" ht="18" customHeight="1">
      <c r="A81" s="17" t="s">
        <v>29</v>
      </c>
      <c r="B81" s="27" t="s">
        <v>30</v>
      </c>
      <c r="C81" s="28" t="s">
        <v>23</v>
      </c>
      <c r="D81" s="20">
        <v>0.8</v>
      </c>
      <c r="E81" s="20">
        <v>0.2</v>
      </c>
      <c r="F81" s="20">
        <v>15.2</v>
      </c>
      <c r="G81" s="20">
        <v>65</v>
      </c>
      <c r="H81" s="20">
        <v>0.04</v>
      </c>
      <c r="I81" s="20">
        <v>0.2</v>
      </c>
      <c r="J81" s="31">
        <v>3</v>
      </c>
      <c r="K81" s="20">
        <v>16.4</v>
      </c>
      <c r="L81" s="20">
        <v>1</v>
      </c>
      <c r="M81" s="53"/>
      <c r="O81" s="52"/>
      <c r="P81" s="57"/>
      <c r="Q81" s="77"/>
      <c r="R81" s="57"/>
      <c r="S81" s="57"/>
      <c r="T81" s="57"/>
      <c r="U81" s="57"/>
      <c r="V81" s="57"/>
      <c r="W81" s="52"/>
      <c r="X81" s="57"/>
      <c r="Y81" s="52"/>
      <c r="Z81" s="52"/>
    </row>
    <row r="82" spans="1:26" s="10" customFormat="1" ht="13.5">
      <c r="A82" s="25"/>
      <c r="B82" s="26" t="s">
        <v>27</v>
      </c>
      <c r="C82" s="25">
        <v>150</v>
      </c>
      <c r="D82" s="29">
        <f>D81</f>
        <v>0.8</v>
      </c>
      <c r="E82" s="29">
        <f aca="true" t="shared" si="11" ref="E82:J82">E81</f>
        <v>0.2</v>
      </c>
      <c r="F82" s="29">
        <f t="shared" si="11"/>
        <v>15.2</v>
      </c>
      <c r="G82" s="29">
        <f t="shared" si="11"/>
        <v>65</v>
      </c>
      <c r="H82" s="29">
        <f t="shared" si="11"/>
        <v>0.04</v>
      </c>
      <c r="I82" s="29">
        <f t="shared" si="11"/>
        <v>0.2</v>
      </c>
      <c r="J82" s="29">
        <f t="shared" si="11"/>
        <v>3</v>
      </c>
      <c r="K82" s="26">
        <v>125.05</v>
      </c>
      <c r="L82" s="26">
        <v>0.96</v>
      </c>
      <c r="N82" s="11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ht="15" customHeight="1">
      <c r="A83" s="297" t="s">
        <v>32</v>
      </c>
      <c r="B83" s="313"/>
      <c r="C83" s="1"/>
      <c r="D83" s="1"/>
      <c r="E83" s="1"/>
      <c r="F83" s="1"/>
      <c r="G83" s="1"/>
      <c r="H83" s="1"/>
      <c r="I83" s="1"/>
      <c r="J83" s="1"/>
      <c r="K83" s="75">
        <v>23.04</v>
      </c>
      <c r="L83" s="75">
        <v>3.15</v>
      </c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s="9" customFormat="1" ht="13.5">
      <c r="A84" s="17" t="s">
        <v>169</v>
      </c>
      <c r="B84" s="18" t="s">
        <v>253</v>
      </c>
      <c r="C84" s="28" t="s">
        <v>33</v>
      </c>
      <c r="D84" s="20">
        <v>1.3</v>
      </c>
      <c r="E84" s="20">
        <v>4.5</v>
      </c>
      <c r="F84" s="20">
        <v>4.1</v>
      </c>
      <c r="G84" s="20">
        <v>58</v>
      </c>
      <c r="H84" s="20">
        <v>0.01</v>
      </c>
      <c r="I84" s="20">
        <v>0.02</v>
      </c>
      <c r="J84" s="20">
        <v>2.66</v>
      </c>
      <c r="K84" s="67"/>
      <c r="L84" s="67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s="9" customFormat="1" ht="18" customHeight="1">
      <c r="A85" s="17">
        <v>134</v>
      </c>
      <c r="B85" s="18" t="s">
        <v>178</v>
      </c>
      <c r="C85" s="17" t="s">
        <v>23</v>
      </c>
      <c r="D85" s="223">
        <v>1.4</v>
      </c>
      <c r="E85" s="223">
        <v>3.1</v>
      </c>
      <c r="F85" s="223">
        <v>7.6</v>
      </c>
      <c r="G85" s="223">
        <v>67</v>
      </c>
      <c r="H85" s="223">
        <v>0.05</v>
      </c>
      <c r="I85" s="223">
        <v>0.04</v>
      </c>
      <c r="J85" s="223">
        <v>4.81</v>
      </c>
      <c r="K85" s="20">
        <v>13.94</v>
      </c>
      <c r="L85" s="20">
        <v>0.41</v>
      </c>
      <c r="M85" s="53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s="9" customFormat="1" ht="21.75" customHeight="1">
      <c r="A86" s="28" t="s">
        <v>322</v>
      </c>
      <c r="B86" s="20" t="s">
        <v>181</v>
      </c>
      <c r="C86" s="28" t="s">
        <v>63</v>
      </c>
      <c r="D86" s="20">
        <v>8.9</v>
      </c>
      <c r="E86" s="20">
        <v>8.9</v>
      </c>
      <c r="F86" s="20">
        <v>8.03</v>
      </c>
      <c r="G86" s="20">
        <v>149</v>
      </c>
      <c r="H86" s="20"/>
      <c r="I86" s="20"/>
      <c r="J86" s="20">
        <v>0.2</v>
      </c>
      <c r="K86" s="110"/>
      <c r="L86" s="110"/>
      <c r="M86" s="111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s="9" customFormat="1" ht="20.25" customHeight="1">
      <c r="A87" s="17">
        <v>332</v>
      </c>
      <c r="B87" s="18" t="s">
        <v>97</v>
      </c>
      <c r="C87" s="17" t="s">
        <v>114</v>
      </c>
      <c r="D87" s="20">
        <v>4.3</v>
      </c>
      <c r="E87" s="20">
        <v>3.4</v>
      </c>
      <c r="F87" s="20">
        <v>26.7</v>
      </c>
      <c r="G87" s="20">
        <v>157</v>
      </c>
      <c r="H87" s="20">
        <v>0.09</v>
      </c>
      <c r="I87" s="20">
        <v>0.08</v>
      </c>
      <c r="J87" s="20">
        <v>0</v>
      </c>
      <c r="K87" s="110"/>
      <c r="L87" s="110"/>
      <c r="M87" s="111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1:26" s="9" customFormat="1" ht="0.75" customHeight="1" hidden="1">
      <c r="A88" s="17"/>
      <c r="B88" s="20"/>
      <c r="C88" s="28"/>
      <c r="D88" s="20"/>
      <c r="E88" s="20"/>
      <c r="F88" s="20"/>
      <c r="G88" s="20"/>
      <c r="H88" s="20"/>
      <c r="I88" s="20"/>
      <c r="J88" s="20"/>
      <c r="K88" s="20"/>
      <c r="L88" s="20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1:26" s="9" customFormat="1" ht="29.25" customHeight="1">
      <c r="A89" s="17">
        <v>648</v>
      </c>
      <c r="B89" s="18" t="s">
        <v>65</v>
      </c>
      <c r="C89" s="17" t="s">
        <v>23</v>
      </c>
      <c r="D89" s="20">
        <v>0</v>
      </c>
      <c r="E89" s="20">
        <v>0</v>
      </c>
      <c r="F89" s="31">
        <v>15</v>
      </c>
      <c r="G89" s="20">
        <v>57</v>
      </c>
      <c r="H89" s="20">
        <v>0</v>
      </c>
      <c r="I89" s="20">
        <v>0</v>
      </c>
      <c r="J89" s="20">
        <v>0</v>
      </c>
      <c r="K89" s="20">
        <v>18.55</v>
      </c>
      <c r="L89" s="20">
        <v>3.37</v>
      </c>
      <c r="O89" s="66"/>
      <c r="P89" s="62"/>
      <c r="Q89" s="115"/>
      <c r="R89" s="66"/>
      <c r="S89" s="66"/>
      <c r="T89" s="66"/>
      <c r="U89" s="66"/>
      <c r="V89" s="66"/>
      <c r="W89" s="66"/>
      <c r="X89" s="66"/>
      <c r="Y89" s="52"/>
      <c r="Z89" s="52"/>
    </row>
    <row r="90" spans="1:26" s="9" customFormat="1" ht="13.5">
      <c r="A90" s="17" t="s">
        <v>29</v>
      </c>
      <c r="B90" s="20" t="s">
        <v>40</v>
      </c>
      <c r="C90" s="28" t="s">
        <v>33</v>
      </c>
      <c r="D90" s="20">
        <v>2.6</v>
      </c>
      <c r="E90" s="20">
        <v>0.5</v>
      </c>
      <c r="F90" s="20">
        <v>13.4</v>
      </c>
      <c r="G90" s="20">
        <v>77</v>
      </c>
      <c r="H90" s="20">
        <v>0.07</v>
      </c>
      <c r="I90" s="20">
        <v>0.03</v>
      </c>
      <c r="J90" s="20">
        <v>0</v>
      </c>
      <c r="K90" s="68"/>
      <c r="L90" s="69"/>
      <c r="M90" s="70"/>
      <c r="O90" s="71"/>
      <c r="P90" s="66"/>
      <c r="Q90" s="79"/>
      <c r="R90" s="66"/>
      <c r="S90" s="66"/>
      <c r="T90" s="66"/>
      <c r="U90" s="66"/>
      <c r="V90" s="66"/>
      <c r="W90" s="66"/>
      <c r="X90" s="66"/>
      <c r="Y90" s="52"/>
      <c r="Z90" s="52"/>
    </row>
    <row r="91" spans="1:26" s="10" customFormat="1" ht="13.5">
      <c r="A91" s="25"/>
      <c r="B91" s="26" t="s">
        <v>27</v>
      </c>
      <c r="C91" s="221" t="s">
        <v>254</v>
      </c>
      <c r="D91" s="26">
        <f>SUM(D84:D90)</f>
        <v>18.500000000000004</v>
      </c>
      <c r="E91" s="26">
        <f aca="true" t="shared" si="12" ref="E91:J91">SUM(E84:E90)</f>
        <v>20.4</v>
      </c>
      <c r="F91" s="26">
        <f t="shared" si="12"/>
        <v>74.83</v>
      </c>
      <c r="G91" s="26">
        <f t="shared" si="12"/>
        <v>565</v>
      </c>
      <c r="H91" s="26">
        <f t="shared" si="12"/>
        <v>0.22</v>
      </c>
      <c r="I91" s="26">
        <f t="shared" si="12"/>
        <v>0.17</v>
      </c>
      <c r="J91" s="26">
        <f t="shared" si="12"/>
        <v>7.67</v>
      </c>
      <c r="K91" s="54">
        <v>17.5</v>
      </c>
      <c r="L91" s="54">
        <v>1.95</v>
      </c>
      <c r="N91" s="11"/>
      <c r="O91" s="112"/>
      <c r="P91" s="113"/>
      <c r="Q91" s="122"/>
      <c r="R91" s="113"/>
      <c r="S91" s="113"/>
      <c r="T91" s="113"/>
      <c r="U91" s="113"/>
      <c r="V91" s="113"/>
      <c r="W91" s="121"/>
      <c r="X91" s="113"/>
      <c r="Y91" s="56"/>
      <c r="Z91" s="56"/>
    </row>
    <row r="92" spans="1:26" ht="12" customHeight="1">
      <c r="A92" s="299" t="s">
        <v>41</v>
      </c>
      <c r="B92" s="299"/>
      <c r="C92" s="94"/>
      <c r="D92" s="1"/>
      <c r="E92" s="1"/>
      <c r="F92" s="1"/>
      <c r="G92" s="1"/>
      <c r="H92" s="1"/>
      <c r="I92" s="1"/>
      <c r="J92" s="1"/>
      <c r="K92" s="109">
        <f>SUM(K85:K91)</f>
        <v>49.99</v>
      </c>
      <c r="L92" s="109">
        <f>SUM(L85:L91)</f>
        <v>5.73</v>
      </c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s="9" customFormat="1" ht="13.5">
      <c r="A93" s="21">
        <v>355</v>
      </c>
      <c r="B93" s="22" t="s">
        <v>158</v>
      </c>
      <c r="C93" s="47" t="s">
        <v>162</v>
      </c>
      <c r="D93" s="22">
        <v>17.7</v>
      </c>
      <c r="E93" s="22">
        <v>10.8</v>
      </c>
      <c r="F93" s="22">
        <v>17.1</v>
      </c>
      <c r="G93" s="22">
        <v>238</v>
      </c>
      <c r="H93" s="22"/>
      <c r="I93" s="22"/>
      <c r="J93" s="22">
        <v>0.18</v>
      </c>
      <c r="K93" s="67"/>
      <c r="L93" s="67"/>
      <c r="O93" s="114"/>
      <c r="P93" s="66"/>
      <c r="Q93" s="79"/>
      <c r="R93" s="66"/>
      <c r="S93" s="66"/>
      <c r="T93" s="66"/>
      <c r="U93" s="66"/>
      <c r="V93" s="66"/>
      <c r="W93" s="60"/>
      <c r="X93" s="66"/>
      <c r="Y93" s="52"/>
      <c r="Z93" s="52"/>
    </row>
    <row r="94" spans="1:26" s="9" customFormat="1" ht="13.5">
      <c r="A94" s="17" t="s">
        <v>83</v>
      </c>
      <c r="B94" s="18" t="s">
        <v>42</v>
      </c>
      <c r="C94" s="17" t="s">
        <v>23</v>
      </c>
      <c r="D94" s="20">
        <v>0.1</v>
      </c>
      <c r="E94" s="20">
        <v>0.02</v>
      </c>
      <c r="F94" s="31">
        <v>4.6</v>
      </c>
      <c r="G94" s="20">
        <v>18</v>
      </c>
      <c r="H94" s="20">
        <v>0</v>
      </c>
      <c r="I94" s="20">
        <v>0</v>
      </c>
      <c r="J94" s="20">
        <v>0</v>
      </c>
      <c r="K94" s="67"/>
      <c r="L94" s="67"/>
      <c r="O94" s="114"/>
      <c r="P94" s="66"/>
      <c r="Q94" s="79"/>
      <c r="R94" s="66"/>
      <c r="S94" s="66"/>
      <c r="T94" s="66"/>
      <c r="U94" s="66"/>
      <c r="V94" s="66"/>
      <c r="W94" s="60"/>
      <c r="X94" s="66"/>
      <c r="Y94" s="52"/>
      <c r="Z94" s="52"/>
    </row>
    <row r="95" spans="1:26" s="9" customFormat="1" ht="13.5">
      <c r="A95" s="17" t="s">
        <v>29</v>
      </c>
      <c r="B95" s="18" t="s">
        <v>43</v>
      </c>
      <c r="C95" s="28" t="s">
        <v>343</v>
      </c>
      <c r="D95" s="20">
        <v>0.7</v>
      </c>
      <c r="E95" s="20">
        <v>0.1</v>
      </c>
      <c r="F95" s="20">
        <v>5.9</v>
      </c>
      <c r="G95" s="20">
        <v>32</v>
      </c>
      <c r="H95" s="20">
        <v>38</v>
      </c>
      <c r="I95" s="20"/>
      <c r="J95" s="20">
        <v>43.4</v>
      </c>
      <c r="K95" s="67"/>
      <c r="L95" s="67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spans="1:26" s="9" customFormat="1" ht="13.5">
      <c r="A96" s="28" t="s">
        <v>29</v>
      </c>
      <c r="B96" s="20" t="s">
        <v>186</v>
      </c>
      <c r="C96" s="32" t="s">
        <v>99</v>
      </c>
      <c r="D96" s="20">
        <v>1.8</v>
      </c>
      <c r="E96" s="20">
        <v>2.2</v>
      </c>
      <c r="F96" s="20">
        <v>16.9</v>
      </c>
      <c r="G96" s="20">
        <v>96</v>
      </c>
      <c r="H96" s="20"/>
      <c r="I96" s="20"/>
      <c r="J96" s="20">
        <v>0</v>
      </c>
      <c r="K96" s="67"/>
      <c r="L96" s="67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spans="1:26" s="9" customFormat="1" ht="19.5" customHeight="1">
      <c r="A97" s="17" t="s">
        <v>223</v>
      </c>
      <c r="B97" s="20" t="s">
        <v>44</v>
      </c>
      <c r="C97" s="28" t="s">
        <v>45</v>
      </c>
      <c r="D97" s="20">
        <v>1.5</v>
      </c>
      <c r="E97" s="20">
        <v>0.2</v>
      </c>
      <c r="F97" s="20">
        <v>9.3</v>
      </c>
      <c r="G97" s="20">
        <v>46</v>
      </c>
      <c r="H97" s="20">
        <v>0.09</v>
      </c>
      <c r="I97" s="20">
        <v>0.04</v>
      </c>
      <c r="J97" s="20">
        <v>0</v>
      </c>
      <c r="K97" s="63">
        <v>17.5</v>
      </c>
      <c r="L97" s="63">
        <v>1.95</v>
      </c>
      <c r="O97" s="52"/>
      <c r="P97" s="60"/>
      <c r="Q97" s="80"/>
      <c r="R97" s="81"/>
      <c r="S97" s="82"/>
      <c r="T97" s="82"/>
      <c r="U97" s="82"/>
      <c r="V97" s="82"/>
      <c r="W97" s="82"/>
      <c r="X97" s="82"/>
      <c r="Y97" s="82"/>
      <c r="Z97" s="52"/>
    </row>
    <row r="98" spans="1:26" s="10" customFormat="1" ht="13.5">
      <c r="A98" s="25"/>
      <c r="B98" s="26" t="s">
        <v>27</v>
      </c>
      <c r="C98" s="221" t="s">
        <v>214</v>
      </c>
      <c r="D98" s="26">
        <f aca="true" t="shared" si="13" ref="D98:L98">SUM(D93:D97)</f>
        <v>21.8</v>
      </c>
      <c r="E98" s="26">
        <f t="shared" si="13"/>
        <v>13.32</v>
      </c>
      <c r="F98" s="26">
        <f t="shared" si="13"/>
        <v>53.8</v>
      </c>
      <c r="G98" s="26">
        <f t="shared" si="13"/>
        <v>430</v>
      </c>
      <c r="H98" s="26">
        <f t="shared" si="13"/>
        <v>38.09</v>
      </c>
      <c r="I98" s="26">
        <f t="shared" si="13"/>
        <v>0.04</v>
      </c>
      <c r="J98" s="26">
        <f t="shared" si="13"/>
        <v>43.58</v>
      </c>
      <c r="K98" s="54">
        <f t="shared" si="13"/>
        <v>17.5</v>
      </c>
      <c r="L98" s="54">
        <f t="shared" si="13"/>
        <v>1.95</v>
      </c>
      <c r="N98" s="11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ht="13.5">
      <c r="A99" s="96"/>
      <c r="B99" s="97" t="s">
        <v>47</v>
      </c>
      <c r="C99" s="96">
        <f aca="true" t="shared" si="14" ref="C99:J99">C79+C82+C91+C98</f>
        <v>1491</v>
      </c>
      <c r="D99" s="97">
        <f t="shared" si="14"/>
        <v>50.30000000000001</v>
      </c>
      <c r="E99" s="97">
        <f t="shared" si="14"/>
        <v>46.22</v>
      </c>
      <c r="F99" s="97">
        <f t="shared" si="14"/>
        <v>201.53000000000003</v>
      </c>
      <c r="G99" s="97">
        <f t="shared" si="14"/>
        <v>1439</v>
      </c>
      <c r="H99" s="97">
        <f t="shared" si="14"/>
        <v>38.5</v>
      </c>
      <c r="I99" s="97">
        <f t="shared" si="14"/>
        <v>0.6300000000000001</v>
      </c>
      <c r="J99" s="97">
        <f t="shared" si="14"/>
        <v>55.07</v>
      </c>
      <c r="K99" s="109">
        <f>SUM(K95:K98)</f>
        <v>35</v>
      </c>
      <c r="L99" s="109">
        <f>SUM(L95:L98)</f>
        <v>3.9</v>
      </c>
      <c r="O99" s="14"/>
      <c r="P99" s="14"/>
      <c r="Q99" s="123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7.25" customHeight="1">
      <c r="A100" s="99">
        <v>40</v>
      </c>
      <c r="B100" s="20" t="s">
        <v>342</v>
      </c>
      <c r="C100" s="100" t="str">
        <f>"1/40"</f>
        <v>1/40</v>
      </c>
      <c r="D100" s="75">
        <v>0.6</v>
      </c>
      <c r="E100" s="194">
        <v>2</v>
      </c>
      <c r="F100" s="75">
        <v>4.8</v>
      </c>
      <c r="G100" s="75">
        <v>41</v>
      </c>
      <c r="H100" s="75"/>
      <c r="I100" s="75"/>
      <c r="J100" s="75">
        <v>13.5</v>
      </c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9.5" customHeight="1">
      <c r="A101" s="301" t="s">
        <v>66</v>
      </c>
      <c r="B101" s="301"/>
      <c r="C101" s="301"/>
      <c r="D101" s="15"/>
      <c r="E101" s="15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8" customHeight="1">
      <c r="A102" s="301" t="s">
        <v>1</v>
      </c>
      <c r="B102" s="301"/>
      <c r="C102" s="301"/>
      <c r="D102" s="301"/>
      <c r="E102" s="15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20.25" customHeight="1">
      <c r="A103" s="301" t="s">
        <v>2</v>
      </c>
      <c r="B103" s="301"/>
      <c r="C103" s="301"/>
      <c r="D103" s="301"/>
      <c r="E103" s="15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.75" customHeight="1">
      <c r="A104" s="296" t="s">
        <v>3</v>
      </c>
      <c r="B104" s="296" t="s">
        <v>4</v>
      </c>
      <c r="C104" s="296" t="s">
        <v>5</v>
      </c>
      <c r="D104" s="304" t="s">
        <v>6</v>
      </c>
      <c r="E104" s="305"/>
      <c r="F104" s="306"/>
      <c r="G104" s="296" t="s">
        <v>7</v>
      </c>
      <c r="H104" s="303" t="s">
        <v>8</v>
      </c>
      <c r="I104" s="303"/>
      <c r="J104" s="303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23.25" customHeight="1">
      <c r="A105" s="296"/>
      <c r="B105" s="296"/>
      <c r="C105" s="296"/>
      <c r="D105" s="6" t="s">
        <v>10</v>
      </c>
      <c r="E105" s="6" t="s">
        <v>11</v>
      </c>
      <c r="F105" s="6" t="s">
        <v>12</v>
      </c>
      <c r="G105" s="296"/>
      <c r="H105" s="6" t="s">
        <v>13</v>
      </c>
      <c r="I105" s="6" t="s">
        <v>14</v>
      </c>
      <c r="J105" s="6" t="s">
        <v>15</v>
      </c>
      <c r="K105" s="5" t="s">
        <v>9</v>
      </c>
      <c r="L105" s="5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3.5">
      <c r="A106" s="297" t="s">
        <v>18</v>
      </c>
      <c r="B106" s="313"/>
      <c r="C106" s="1"/>
      <c r="D106" s="1"/>
      <c r="E106" s="1"/>
      <c r="F106" s="1"/>
      <c r="G106" s="1"/>
      <c r="H106" s="1"/>
      <c r="I106" s="1"/>
      <c r="J106" s="1"/>
      <c r="K106" s="50" t="s">
        <v>16</v>
      </c>
      <c r="L106" s="50" t="s">
        <v>17</v>
      </c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s="9" customFormat="1" ht="21" customHeight="1">
      <c r="A107" s="17">
        <v>160</v>
      </c>
      <c r="B107" s="18" t="s">
        <v>67</v>
      </c>
      <c r="C107" s="28" t="s">
        <v>68</v>
      </c>
      <c r="D107" s="19">
        <v>4.4</v>
      </c>
      <c r="E107" s="20">
        <v>4.2</v>
      </c>
      <c r="F107" s="20">
        <v>15.9</v>
      </c>
      <c r="G107" s="20">
        <v>119</v>
      </c>
      <c r="H107" s="20">
        <v>0.04</v>
      </c>
      <c r="I107" s="20">
        <v>0.09</v>
      </c>
      <c r="J107" s="20">
        <v>0.52</v>
      </c>
      <c r="K107" s="67"/>
      <c r="L107" s="67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spans="1:26" s="9" customFormat="1" ht="13.5">
      <c r="A108" s="21" t="s">
        <v>69</v>
      </c>
      <c r="B108" s="22" t="s">
        <v>70</v>
      </c>
      <c r="C108" s="47" t="s">
        <v>23</v>
      </c>
      <c r="D108" s="22">
        <v>2.7</v>
      </c>
      <c r="E108" s="91">
        <v>2</v>
      </c>
      <c r="F108" s="22">
        <v>9.9</v>
      </c>
      <c r="G108" s="22">
        <v>70</v>
      </c>
      <c r="H108" s="22">
        <v>0</v>
      </c>
      <c r="I108" s="22">
        <v>0.09</v>
      </c>
      <c r="J108" s="22">
        <v>0.39</v>
      </c>
      <c r="K108" s="20">
        <v>135.61</v>
      </c>
      <c r="L108" s="20">
        <v>0.4</v>
      </c>
      <c r="M108" s="53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spans="1:26" s="9" customFormat="1" ht="13.5">
      <c r="A109" s="17" t="s">
        <v>29</v>
      </c>
      <c r="B109" s="20" t="s">
        <v>51</v>
      </c>
      <c r="C109" s="28" t="s">
        <v>45</v>
      </c>
      <c r="D109" s="20">
        <v>2.4</v>
      </c>
      <c r="E109" s="20">
        <v>2.2</v>
      </c>
      <c r="F109" s="20">
        <v>0.1</v>
      </c>
      <c r="G109" s="20">
        <v>30</v>
      </c>
      <c r="H109" s="20"/>
      <c r="I109" s="20"/>
      <c r="J109" s="20">
        <v>0</v>
      </c>
      <c r="K109" s="20">
        <v>51.37</v>
      </c>
      <c r="L109" s="20">
        <v>0.01</v>
      </c>
      <c r="O109" s="60"/>
      <c r="P109" s="115"/>
      <c r="Q109" s="66"/>
      <c r="R109" s="66"/>
      <c r="S109" s="66"/>
      <c r="T109" s="66"/>
      <c r="U109" s="66"/>
      <c r="V109" s="66"/>
      <c r="W109" s="66"/>
      <c r="X109" s="52"/>
      <c r="Y109" s="52"/>
      <c r="Z109" s="52"/>
    </row>
    <row r="110" spans="1:26" s="9" customFormat="1" ht="13.5">
      <c r="A110" s="17" t="s">
        <v>288</v>
      </c>
      <c r="B110" s="20" t="s">
        <v>159</v>
      </c>
      <c r="C110" s="23" t="s">
        <v>79</v>
      </c>
      <c r="D110" s="20">
        <v>4.9</v>
      </c>
      <c r="E110" s="20">
        <v>3.6</v>
      </c>
      <c r="F110" s="20">
        <v>15</v>
      </c>
      <c r="G110" s="20">
        <v>116</v>
      </c>
      <c r="H110" s="24">
        <v>0.05</v>
      </c>
      <c r="I110" s="24">
        <v>0.02</v>
      </c>
      <c r="J110" s="24">
        <v>0.1</v>
      </c>
      <c r="K110" s="20">
        <v>12.1</v>
      </c>
      <c r="L110" s="20">
        <v>1.01</v>
      </c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spans="1:26" s="10" customFormat="1" ht="13.5">
      <c r="A111" s="25"/>
      <c r="B111" s="26" t="s">
        <v>27</v>
      </c>
      <c r="C111" s="48" t="s">
        <v>165</v>
      </c>
      <c r="D111" s="26">
        <f>SUM(D107:D110)</f>
        <v>14.4</v>
      </c>
      <c r="E111" s="26">
        <f aca="true" t="shared" si="15" ref="E111:J111">SUM(E107:E110)</f>
        <v>12</v>
      </c>
      <c r="F111" s="26">
        <f t="shared" si="15"/>
        <v>40.900000000000006</v>
      </c>
      <c r="G111" s="26">
        <f t="shared" si="15"/>
        <v>335</v>
      </c>
      <c r="H111" s="26">
        <f t="shared" si="15"/>
        <v>0.09</v>
      </c>
      <c r="I111" s="26">
        <f t="shared" si="15"/>
        <v>0.19999999999999998</v>
      </c>
      <c r="J111" s="26">
        <f t="shared" si="15"/>
        <v>1.01</v>
      </c>
      <c r="K111" s="54">
        <f>SUM(K107:K110)</f>
        <v>199.08</v>
      </c>
      <c r="L111" s="54">
        <f>SUM(L107:L110)</f>
        <v>1.42</v>
      </c>
      <c r="N111" s="11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ht="13.5">
      <c r="A112" s="298" t="s">
        <v>28</v>
      </c>
      <c r="B112" s="313"/>
      <c r="C112" s="102"/>
      <c r="D112" s="41"/>
      <c r="E112" s="41"/>
      <c r="F112" s="41"/>
      <c r="G112" s="41"/>
      <c r="H112" s="41"/>
      <c r="I112" s="41"/>
      <c r="J112" s="41"/>
      <c r="K112" s="109">
        <f>SUM(K108:K111)</f>
        <v>398.16</v>
      </c>
      <c r="L112" s="109">
        <f>SUM(L108:L111)</f>
        <v>2.84</v>
      </c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s="9" customFormat="1" ht="13.5">
      <c r="A113" s="17">
        <v>645</v>
      </c>
      <c r="B113" s="27" t="s">
        <v>71</v>
      </c>
      <c r="C113" s="28" t="s">
        <v>330</v>
      </c>
      <c r="D113" s="20">
        <v>0.8</v>
      </c>
      <c r="E113" s="20">
        <v>0.4</v>
      </c>
      <c r="F113" s="20">
        <v>10.5</v>
      </c>
      <c r="G113" s="20">
        <v>49</v>
      </c>
      <c r="H113" s="20">
        <v>0.04</v>
      </c>
      <c r="I113" s="20">
        <v>0.2</v>
      </c>
      <c r="J113" s="20">
        <v>19.5</v>
      </c>
      <c r="K113" s="20"/>
      <c r="L113" s="20"/>
      <c r="O113" s="60"/>
      <c r="P113" s="66"/>
      <c r="Q113" s="79"/>
      <c r="R113" s="66"/>
      <c r="S113" s="66"/>
      <c r="T113" s="66"/>
      <c r="U113" s="66"/>
      <c r="V113" s="66"/>
      <c r="W113" s="60"/>
      <c r="X113" s="66"/>
      <c r="Y113" s="52"/>
      <c r="Z113" s="52"/>
    </row>
    <row r="114" spans="1:26" s="10" customFormat="1" ht="13.5">
      <c r="A114" s="25"/>
      <c r="B114" s="26" t="s">
        <v>27</v>
      </c>
      <c r="C114" s="48" t="s">
        <v>111</v>
      </c>
      <c r="D114" s="29">
        <f>D113</f>
        <v>0.8</v>
      </c>
      <c r="E114" s="29">
        <f aca="true" t="shared" si="16" ref="E114:J114">E113</f>
        <v>0.4</v>
      </c>
      <c r="F114" s="29">
        <f t="shared" si="16"/>
        <v>10.5</v>
      </c>
      <c r="G114" s="29">
        <f t="shared" si="16"/>
        <v>49</v>
      </c>
      <c r="H114" s="29">
        <f t="shared" si="16"/>
        <v>0.04</v>
      </c>
      <c r="I114" s="29">
        <f t="shared" si="16"/>
        <v>0.2</v>
      </c>
      <c r="J114" s="29">
        <f t="shared" si="16"/>
        <v>19.5</v>
      </c>
      <c r="K114" s="54">
        <f>SUM(K111:K113)</f>
        <v>597.24</v>
      </c>
      <c r="L114" s="54">
        <f>SUM(L111:L113)</f>
        <v>4.26</v>
      </c>
      <c r="N114" s="11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ht="13.5">
      <c r="A115" s="297" t="s">
        <v>32</v>
      </c>
      <c r="B115" s="313"/>
      <c r="C115" s="94"/>
      <c r="D115" s="1"/>
      <c r="E115" s="1"/>
      <c r="F115" s="1"/>
      <c r="G115" s="1"/>
      <c r="H115" s="1"/>
      <c r="I115" s="1"/>
      <c r="J115" s="1"/>
      <c r="K115" s="109">
        <v>40.5</v>
      </c>
      <c r="L115" s="109">
        <v>0.36</v>
      </c>
      <c r="O115" s="49"/>
      <c r="P115" s="118"/>
      <c r="Q115" s="124"/>
      <c r="R115" s="125"/>
      <c r="S115" s="75"/>
      <c r="T115" s="75"/>
      <c r="U115" s="75"/>
      <c r="V115" s="75"/>
      <c r="W115" s="75"/>
      <c r="X115" s="109"/>
      <c r="Y115" s="75"/>
      <c r="Z115" s="49"/>
    </row>
    <row r="116" spans="1:26" s="9" customFormat="1" ht="16.5" customHeight="1">
      <c r="A116" s="17">
        <v>21</v>
      </c>
      <c r="B116" s="18" t="s">
        <v>229</v>
      </c>
      <c r="C116" s="46" t="s">
        <v>33</v>
      </c>
      <c r="D116" s="24">
        <v>0.6</v>
      </c>
      <c r="E116" s="24">
        <v>2</v>
      </c>
      <c r="F116" s="24">
        <v>2.9</v>
      </c>
      <c r="G116" s="24">
        <v>32</v>
      </c>
      <c r="H116" s="24">
        <v>0.01</v>
      </c>
      <c r="I116" s="24">
        <v>0.01</v>
      </c>
      <c r="J116" s="24">
        <v>2.69</v>
      </c>
      <c r="K116" s="20">
        <v>35.4</v>
      </c>
      <c r="L116" s="20">
        <v>1.27</v>
      </c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spans="1:26" s="9" customFormat="1" ht="13.5">
      <c r="A117" s="17">
        <v>150</v>
      </c>
      <c r="B117" s="20" t="s">
        <v>225</v>
      </c>
      <c r="C117" s="28" t="s">
        <v>23</v>
      </c>
      <c r="D117" s="20">
        <v>4.2</v>
      </c>
      <c r="E117" s="20">
        <v>3.3</v>
      </c>
      <c r="F117" s="20">
        <v>9.4</v>
      </c>
      <c r="G117" s="20">
        <v>89</v>
      </c>
      <c r="H117" s="20">
        <v>0.03</v>
      </c>
      <c r="I117" s="20">
        <v>0.02</v>
      </c>
      <c r="J117" s="20">
        <v>2.3</v>
      </c>
      <c r="K117" s="20">
        <v>19.24</v>
      </c>
      <c r="L117" s="20">
        <v>0.76</v>
      </c>
      <c r="M117" s="53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1:26" s="9" customFormat="1" ht="0.75" customHeight="1">
      <c r="A118" s="17"/>
      <c r="B118" s="20"/>
      <c r="C118" s="28"/>
      <c r="D118" s="20"/>
      <c r="E118" s="20"/>
      <c r="F118" s="20"/>
      <c r="G118" s="20"/>
      <c r="H118" s="20"/>
      <c r="I118" s="20"/>
      <c r="J118" s="20"/>
      <c r="K118" s="20"/>
      <c r="L118" s="20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1:26" s="9" customFormat="1" ht="15.75" customHeight="1">
      <c r="A119" s="17" t="s">
        <v>326</v>
      </c>
      <c r="B119" s="18" t="s">
        <v>217</v>
      </c>
      <c r="C119" s="28" t="s">
        <v>218</v>
      </c>
      <c r="D119" s="20">
        <v>7.9</v>
      </c>
      <c r="E119" s="20">
        <v>9.7</v>
      </c>
      <c r="F119" s="20">
        <v>1.3</v>
      </c>
      <c r="G119" s="20">
        <v>125</v>
      </c>
      <c r="H119" s="20"/>
      <c r="I119" s="20"/>
      <c r="J119" s="20">
        <v>0.5</v>
      </c>
      <c r="K119" s="20"/>
      <c r="L119" s="20"/>
      <c r="O119" s="52"/>
      <c r="P119" s="60"/>
      <c r="Q119" s="62"/>
      <c r="R119" s="79"/>
      <c r="S119" s="66"/>
      <c r="T119" s="66"/>
      <c r="U119" s="66"/>
      <c r="V119" s="66"/>
      <c r="W119" s="66"/>
      <c r="X119" s="60"/>
      <c r="Y119" s="66"/>
      <c r="Z119" s="52"/>
    </row>
    <row r="120" spans="1:26" s="9" customFormat="1" ht="13.5">
      <c r="A120" s="17" t="s">
        <v>36</v>
      </c>
      <c r="B120" s="18" t="s">
        <v>37</v>
      </c>
      <c r="C120" s="17" t="s">
        <v>38</v>
      </c>
      <c r="D120" s="20">
        <v>2.4</v>
      </c>
      <c r="E120" s="20">
        <v>3.7</v>
      </c>
      <c r="F120" s="20">
        <v>16.1</v>
      </c>
      <c r="G120" s="20">
        <v>109</v>
      </c>
      <c r="H120" s="20"/>
      <c r="I120" s="20"/>
      <c r="J120" s="20">
        <v>8.34</v>
      </c>
      <c r="K120" s="20"/>
      <c r="L120" s="20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1:26" s="9" customFormat="1" ht="13.5" customHeight="1">
      <c r="A121" s="17">
        <v>705</v>
      </c>
      <c r="B121" s="20" t="s">
        <v>39</v>
      </c>
      <c r="C121" s="28" t="s">
        <v>23</v>
      </c>
      <c r="D121" s="20">
        <v>0.5</v>
      </c>
      <c r="E121" s="20">
        <v>0.2</v>
      </c>
      <c r="F121" s="20">
        <v>20.2</v>
      </c>
      <c r="G121" s="20">
        <v>83</v>
      </c>
      <c r="H121" s="20">
        <v>0.01</v>
      </c>
      <c r="I121" s="20">
        <v>0.04</v>
      </c>
      <c r="J121" s="20">
        <v>60</v>
      </c>
      <c r="K121" s="20">
        <v>11.09</v>
      </c>
      <c r="L121" s="20">
        <v>0.57</v>
      </c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1:26" s="9" customFormat="1" ht="13.5" hidden="1">
      <c r="A122" s="17"/>
      <c r="B122" s="27"/>
      <c r="C122" s="28"/>
      <c r="D122" s="20"/>
      <c r="E122" s="20"/>
      <c r="F122" s="20"/>
      <c r="G122" s="20"/>
      <c r="H122" s="20"/>
      <c r="I122" s="20"/>
      <c r="J122" s="20"/>
      <c r="K122" s="20"/>
      <c r="L122" s="20"/>
      <c r="O122" s="52"/>
      <c r="P122" s="57"/>
      <c r="Q122" s="77"/>
      <c r="R122" s="57"/>
      <c r="S122" s="57"/>
      <c r="T122" s="57"/>
      <c r="U122" s="57"/>
      <c r="V122" s="57"/>
      <c r="W122" s="52"/>
      <c r="X122" s="57"/>
      <c r="Y122" s="52"/>
      <c r="Z122" s="52"/>
    </row>
    <row r="123" spans="1:26" s="9" customFormat="1" ht="15.75" customHeight="1">
      <c r="A123" s="95" t="s">
        <v>29</v>
      </c>
      <c r="B123" s="20" t="s">
        <v>40</v>
      </c>
      <c r="C123" s="28" t="s">
        <v>33</v>
      </c>
      <c r="D123" s="20">
        <v>2.6</v>
      </c>
      <c r="E123" s="20">
        <v>0.5</v>
      </c>
      <c r="F123" s="20">
        <v>13.4</v>
      </c>
      <c r="G123" s="20">
        <v>77</v>
      </c>
      <c r="H123" s="20">
        <v>0.07</v>
      </c>
      <c r="I123" s="20">
        <v>0.03</v>
      </c>
      <c r="J123" s="20">
        <v>0</v>
      </c>
      <c r="K123" s="63">
        <v>17.5</v>
      </c>
      <c r="L123" s="63">
        <v>1.95</v>
      </c>
      <c r="O123" s="52"/>
      <c r="P123" s="60"/>
      <c r="Q123" s="80"/>
      <c r="R123" s="81"/>
      <c r="S123" s="82"/>
      <c r="T123" s="82"/>
      <c r="U123" s="82"/>
      <c r="V123" s="82"/>
      <c r="W123" s="82"/>
      <c r="X123" s="82"/>
      <c r="Y123" s="82"/>
      <c r="Z123" s="52"/>
    </row>
    <row r="124" spans="1:26" s="10" customFormat="1" ht="13.5">
      <c r="A124" s="25"/>
      <c r="B124" s="26" t="s">
        <v>27</v>
      </c>
      <c r="C124" s="221" t="s">
        <v>260</v>
      </c>
      <c r="D124" s="26">
        <f aca="true" t="shared" si="17" ref="D124:J124">SUM(D116:D123)</f>
        <v>18.2</v>
      </c>
      <c r="E124" s="26">
        <f t="shared" si="17"/>
        <v>19.4</v>
      </c>
      <c r="F124" s="26">
        <f t="shared" si="17"/>
        <v>63.300000000000004</v>
      </c>
      <c r="G124" s="26">
        <f t="shared" si="17"/>
        <v>515</v>
      </c>
      <c r="H124" s="26">
        <f t="shared" si="17"/>
        <v>0.12000000000000001</v>
      </c>
      <c r="I124" s="26">
        <f t="shared" si="17"/>
        <v>0.1</v>
      </c>
      <c r="J124" s="26">
        <f t="shared" si="17"/>
        <v>73.83</v>
      </c>
      <c r="K124" s="54">
        <v>17.5</v>
      </c>
      <c r="L124" s="54">
        <v>1.95</v>
      </c>
      <c r="N124" s="11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ht="14.25" customHeight="1">
      <c r="A125" s="299" t="s">
        <v>41</v>
      </c>
      <c r="B125" s="299"/>
      <c r="C125" s="103"/>
      <c r="D125" s="104"/>
      <c r="E125" s="104"/>
      <c r="F125" s="104"/>
      <c r="G125" s="104"/>
      <c r="H125" s="104"/>
      <c r="I125" s="104"/>
      <c r="J125" s="104"/>
      <c r="K125" s="109">
        <f>SUM(K117:K124)</f>
        <v>65.33</v>
      </c>
      <c r="L125" s="109">
        <f>SUM(L117:L124)</f>
        <v>5.23</v>
      </c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s="9" customFormat="1" ht="13.5">
      <c r="A126" s="17">
        <v>181</v>
      </c>
      <c r="B126" s="282" t="s">
        <v>323</v>
      </c>
      <c r="C126" s="28" t="s">
        <v>156</v>
      </c>
      <c r="D126" s="20">
        <v>3.5</v>
      </c>
      <c r="E126" s="20">
        <v>0.9</v>
      </c>
      <c r="F126" s="20">
        <v>9.1</v>
      </c>
      <c r="G126" s="20">
        <v>62</v>
      </c>
      <c r="H126" s="20"/>
      <c r="I126" s="20"/>
      <c r="J126" s="20">
        <v>0.7</v>
      </c>
      <c r="K126" s="20"/>
      <c r="L126" s="20"/>
      <c r="O126" s="60"/>
      <c r="P126" s="145"/>
      <c r="Q126" s="79"/>
      <c r="R126" s="66"/>
      <c r="S126" s="66"/>
      <c r="T126" s="66"/>
      <c r="U126" s="66"/>
      <c r="V126" s="66"/>
      <c r="W126" s="66"/>
      <c r="X126" s="66"/>
      <c r="Y126" s="52"/>
      <c r="Z126" s="52"/>
    </row>
    <row r="127" spans="1:26" s="250" customFormat="1" ht="13.5">
      <c r="A127" s="245">
        <v>85</v>
      </c>
      <c r="B127" s="247" t="s">
        <v>335</v>
      </c>
      <c r="C127" s="260" t="s">
        <v>55</v>
      </c>
      <c r="D127" s="247">
        <v>3.8</v>
      </c>
      <c r="E127" s="247">
        <v>4.2</v>
      </c>
      <c r="F127" s="247">
        <v>26.1</v>
      </c>
      <c r="G127" s="247">
        <v>160</v>
      </c>
      <c r="H127" s="247"/>
      <c r="I127" s="247"/>
      <c r="J127" s="247">
        <v>0</v>
      </c>
      <c r="K127" s="248"/>
      <c r="L127" s="248"/>
      <c r="N127" s="255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1"/>
      <c r="Z127" s="251"/>
    </row>
    <row r="128" spans="1:26" s="9" customFormat="1" ht="13.5">
      <c r="A128" s="17" t="s">
        <v>21</v>
      </c>
      <c r="B128" s="20" t="s">
        <v>22</v>
      </c>
      <c r="C128" s="28" t="s">
        <v>23</v>
      </c>
      <c r="D128" s="20">
        <v>1.1</v>
      </c>
      <c r="E128" s="20">
        <v>0.8</v>
      </c>
      <c r="F128" s="20">
        <v>6.2</v>
      </c>
      <c r="G128" s="20">
        <v>36</v>
      </c>
      <c r="H128" s="20">
        <v>0</v>
      </c>
      <c r="I128" s="20">
        <v>0</v>
      </c>
      <c r="J128" s="20">
        <v>0.19</v>
      </c>
      <c r="K128" s="20"/>
      <c r="L128" s="20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1:26" s="9" customFormat="1" ht="13.5">
      <c r="A129" s="28" t="s">
        <v>29</v>
      </c>
      <c r="B129" s="20" t="s">
        <v>57</v>
      </c>
      <c r="C129" s="28" t="s">
        <v>31</v>
      </c>
      <c r="D129" s="20">
        <v>0.4</v>
      </c>
      <c r="E129" s="20">
        <v>0.4</v>
      </c>
      <c r="F129" s="20">
        <v>9.8</v>
      </c>
      <c r="G129" s="20">
        <v>49</v>
      </c>
      <c r="H129" s="20">
        <v>0.08</v>
      </c>
      <c r="I129" s="20">
        <v>0.06</v>
      </c>
      <c r="J129" s="20">
        <v>10</v>
      </c>
      <c r="K129" s="20">
        <v>28.69</v>
      </c>
      <c r="L129" s="20">
        <v>0.61</v>
      </c>
      <c r="O129" s="65"/>
      <c r="P129" s="66"/>
      <c r="Q129" s="86"/>
      <c r="R129" s="66"/>
      <c r="S129" s="66"/>
      <c r="T129" s="66"/>
      <c r="U129" s="66"/>
      <c r="V129" s="66"/>
      <c r="W129" s="60"/>
      <c r="X129" s="66"/>
      <c r="Y129" s="52"/>
      <c r="Z129" s="52"/>
    </row>
    <row r="130" spans="1:26" s="9" customFormat="1" ht="13.5">
      <c r="A130" s="17" t="s">
        <v>223</v>
      </c>
      <c r="B130" s="20" t="s">
        <v>44</v>
      </c>
      <c r="C130" s="28" t="s">
        <v>74</v>
      </c>
      <c r="D130" s="20">
        <v>2.28</v>
      </c>
      <c r="E130" s="20">
        <v>0.27</v>
      </c>
      <c r="F130" s="31">
        <v>14.1</v>
      </c>
      <c r="G130" s="20">
        <v>69</v>
      </c>
      <c r="H130" s="20">
        <v>0.09</v>
      </c>
      <c r="I130" s="20">
        <v>0.04</v>
      </c>
      <c r="J130" s="20">
        <v>0</v>
      </c>
      <c r="K130" s="68"/>
      <c r="L130" s="69"/>
      <c r="M130" s="70"/>
      <c r="O130" s="71"/>
      <c r="P130" s="66"/>
      <c r="Q130" s="79"/>
      <c r="R130" s="66"/>
      <c r="S130" s="66"/>
      <c r="T130" s="66"/>
      <c r="U130" s="66"/>
      <c r="V130" s="66"/>
      <c r="W130" s="66"/>
      <c r="X130" s="66"/>
      <c r="Y130" s="52"/>
      <c r="Z130" s="52"/>
    </row>
    <row r="131" spans="1:256" s="9" customFormat="1" ht="13.5">
      <c r="A131" s="26"/>
      <c r="B131" s="26" t="s">
        <v>27</v>
      </c>
      <c r="C131" s="25">
        <v>485</v>
      </c>
      <c r="D131" s="26">
        <f>SUM(D126:D130)</f>
        <v>11.08</v>
      </c>
      <c r="E131" s="26">
        <f aca="true" t="shared" si="18" ref="E131:J131">SUM(E126:E130)</f>
        <v>6.57</v>
      </c>
      <c r="F131" s="26">
        <f t="shared" si="18"/>
        <v>65.3</v>
      </c>
      <c r="G131" s="26">
        <f t="shared" si="18"/>
        <v>376</v>
      </c>
      <c r="H131" s="26">
        <f t="shared" si="18"/>
        <v>0.16999999999999998</v>
      </c>
      <c r="I131" s="26">
        <f t="shared" si="18"/>
        <v>0.1</v>
      </c>
      <c r="J131" s="26">
        <f t="shared" si="18"/>
        <v>10.89</v>
      </c>
      <c r="K131" s="26" t="s">
        <v>27</v>
      </c>
      <c r="L131" s="26" t="s">
        <v>27</v>
      </c>
      <c r="M131" s="26"/>
      <c r="N131" s="29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 t="s">
        <v>27</v>
      </c>
      <c r="AO131" s="26" t="s">
        <v>27</v>
      </c>
      <c r="AP131" s="26" t="s">
        <v>27</v>
      </c>
      <c r="AQ131" s="26" t="s">
        <v>27</v>
      </c>
      <c r="AR131" s="26" t="s">
        <v>27</v>
      </c>
      <c r="AS131" s="26" t="s">
        <v>27</v>
      </c>
      <c r="AT131" s="26" t="s">
        <v>27</v>
      </c>
      <c r="AU131" s="26" t="s">
        <v>27</v>
      </c>
      <c r="AV131" s="26" t="s">
        <v>27</v>
      </c>
      <c r="AW131" s="26" t="s">
        <v>27</v>
      </c>
      <c r="AX131" s="26" t="s">
        <v>27</v>
      </c>
      <c r="AY131" s="26" t="s">
        <v>27</v>
      </c>
      <c r="AZ131" s="26" t="s">
        <v>27</v>
      </c>
      <c r="BA131" s="26" t="s">
        <v>27</v>
      </c>
      <c r="BB131" s="26" t="s">
        <v>27</v>
      </c>
      <c r="BC131" s="26" t="s">
        <v>27</v>
      </c>
      <c r="BD131" s="26" t="s">
        <v>27</v>
      </c>
      <c r="BE131" s="26" t="s">
        <v>27</v>
      </c>
      <c r="BF131" s="26" t="s">
        <v>27</v>
      </c>
      <c r="BG131" s="26" t="s">
        <v>27</v>
      </c>
      <c r="BH131" s="26" t="s">
        <v>27</v>
      </c>
      <c r="BI131" s="26" t="s">
        <v>27</v>
      </c>
      <c r="BJ131" s="26" t="s">
        <v>27</v>
      </c>
      <c r="BK131" s="26" t="s">
        <v>27</v>
      </c>
      <c r="BL131" s="26" t="s">
        <v>27</v>
      </c>
      <c r="BM131" s="26" t="s">
        <v>27</v>
      </c>
      <c r="BN131" s="26" t="s">
        <v>27</v>
      </c>
      <c r="BO131" s="26" t="s">
        <v>27</v>
      </c>
      <c r="BP131" s="26" t="s">
        <v>27</v>
      </c>
      <c r="BQ131" s="26" t="s">
        <v>27</v>
      </c>
      <c r="BR131" s="26" t="s">
        <v>27</v>
      </c>
      <c r="BS131" s="26" t="s">
        <v>27</v>
      </c>
      <c r="BT131" s="26" t="s">
        <v>27</v>
      </c>
      <c r="BU131" s="26" t="s">
        <v>27</v>
      </c>
      <c r="BV131" s="26" t="s">
        <v>27</v>
      </c>
      <c r="BW131" s="26" t="s">
        <v>27</v>
      </c>
      <c r="BX131" s="26" t="s">
        <v>27</v>
      </c>
      <c r="BY131" s="26" t="s">
        <v>27</v>
      </c>
      <c r="BZ131" s="26" t="s">
        <v>27</v>
      </c>
      <c r="CA131" s="26" t="s">
        <v>27</v>
      </c>
      <c r="CB131" s="26" t="s">
        <v>27</v>
      </c>
      <c r="CC131" s="26" t="s">
        <v>27</v>
      </c>
      <c r="CD131" s="26" t="s">
        <v>27</v>
      </c>
      <c r="CE131" s="26" t="s">
        <v>27</v>
      </c>
      <c r="CF131" s="26" t="s">
        <v>27</v>
      </c>
      <c r="CG131" s="26" t="s">
        <v>27</v>
      </c>
      <c r="CH131" s="26" t="s">
        <v>27</v>
      </c>
      <c r="CI131" s="26" t="s">
        <v>27</v>
      </c>
      <c r="CJ131" s="26" t="s">
        <v>27</v>
      </c>
      <c r="CK131" s="26" t="s">
        <v>27</v>
      </c>
      <c r="CL131" s="26" t="s">
        <v>27</v>
      </c>
      <c r="CM131" s="26" t="s">
        <v>27</v>
      </c>
      <c r="CN131" s="26" t="s">
        <v>27</v>
      </c>
      <c r="CO131" s="26" t="s">
        <v>27</v>
      </c>
      <c r="CP131" s="26" t="s">
        <v>27</v>
      </c>
      <c r="CQ131" s="26" t="s">
        <v>27</v>
      </c>
      <c r="CR131" s="26" t="s">
        <v>27</v>
      </c>
      <c r="CS131" s="26" t="s">
        <v>27</v>
      </c>
      <c r="CT131" s="26" t="s">
        <v>27</v>
      </c>
      <c r="CU131" s="26" t="s">
        <v>27</v>
      </c>
      <c r="CV131" s="26" t="s">
        <v>27</v>
      </c>
      <c r="CW131" s="26" t="s">
        <v>27</v>
      </c>
      <c r="CX131" s="26" t="s">
        <v>27</v>
      </c>
      <c r="CY131" s="26" t="s">
        <v>27</v>
      </c>
      <c r="CZ131" s="26" t="s">
        <v>27</v>
      </c>
      <c r="DA131" s="26" t="s">
        <v>27</v>
      </c>
      <c r="DB131" s="26" t="s">
        <v>27</v>
      </c>
      <c r="DC131" s="26" t="s">
        <v>27</v>
      </c>
      <c r="DD131" s="26" t="s">
        <v>27</v>
      </c>
      <c r="DE131" s="26" t="s">
        <v>27</v>
      </c>
      <c r="DF131" s="26" t="s">
        <v>27</v>
      </c>
      <c r="DG131" s="26" t="s">
        <v>27</v>
      </c>
      <c r="DH131" s="26" t="s">
        <v>27</v>
      </c>
      <c r="DI131" s="26" t="s">
        <v>27</v>
      </c>
      <c r="DJ131" s="26" t="s">
        <v>27</v>
      </c>
      <c r="DK131" s="26" t="s">
        <v>27</v>
      </c>
      <c r="DL131" s="26" t="s">
        <v>27</v>
      </c>
      <c r="DM131" s="26" t="s">
        <v>27</v>
      </c>
      <c r="DN131" s="26" t="s">
        <v>27</v>
      </c>
      <c r="DO131" s="26" t="s">
        <v>27</v>
      </c>
      <c r="DP131" s="26" t="s">
        <v>27</v>
      </c>
      <c r="DQ131" s="26" t="s">
        <v>27</v>
      </c>
      <c r="DR131" s="26" t="s">
        <v>27</v>
      </c>
      <c r="DS131" s="26" t="s">
        <v>27</v>
      </c>
      <c r="DT131" s="26" t="s">
        <v>27</v>
      </c>
      <c r="DU131" s="26" t="s">
        <v>27</v>
      </c>
      <c r="DV131" s="26" t="s">
        <v>27</v>
      </c>
      <c r="DW131" s="26" t="s">
        <v>27</v>
      </c>
      <c r="DX131" s="26" t="s">
        <v>27</v>
      </c>
      <c r="DY131" s="26" t="s">
        <v>27</v>
      </c>
      <c r="DZ131" s="26" t="s">
        <v>27</v>
      </c>
      <c r="EA131" s="26" t="s">
        <v>27</v>
      </c>
      <c r="EB131" s="26" t="s">
        <v>27</v>
      </c>
      <c r="EC131" s="26" t="s">
        <v>27</v>
      </c>
      <c r="ED131" s="26" t="s">
        <v>27</v>
      </c>
      <c r="EE131" s="26" t="s">
        <v>27</v>
      </c>
      <c r="EF131" s="26" t="s">
        <v>27</v>
      </c>
      <c r="EG131" s="26" t="s">
        <v>27</v>
      </c>
      <c r="EH131" s="26" t="s">
        <v>27</v>
      </c>
      <c r="EI131" s="26" t="s">
        <v>27</v>
      </c>
      <c r="EJ131" s="26" t="s">
        <v>27</v>
      </c>
      <c r="EK131" s="26" t="s">
        <v>27</v>
      </c>
      <c r="EL131" s="26" t="s">
        <v>27</v>
      </c>
      <c r="EM131" s="26" t="s">
        <v>27</v>
      </c>
      <c r="EN131" s="26" t="s">
        <v>27</v>
      </c>
      <c r="EO131" s="26" t="s">
        <v>27</v>
      </c>
      <c r="EP131" s="26" t="s">
        <v>27</v>
      </c>
      <c r="EQ131" s="26" t="s">
        <v>27</v>
      </c>
      <c r="ER131" s="26" t="s">
        <v>27</v>
      </c>
      <c r="ES131" s="26" t="s">
        <v>27</v>
      </c>
      <c r="ET131" s="26" t="s">
        <v>27</v>
      </c>
      <c r="EU131" s="26" t="s">
        <v>27</v>
      </c>
      <c r="EV131" s="26" t="s">
        <v>27</v>
      </c>
      <c r="EW131" s="26" t="s">
        <v>27</v>
      </c>
      <c r="EX131" s="26" t="s">
        <v>27</v>
      </c>
      <c r="EY131" s="26" t="s">
        <v>27</v>
      </c>
      <c r="EZ131" s="26" t="s">
        <v>27</v>
      </c>
      <c r="FA131" s="26" t="s">
        <v>27</v>
      </c>
      <c r="FB131" s="26" t="s">
        <v>27</v>
      </c>
      <c r="FC131" s="26" t="s">
        <v>27</v>
      </c>
      <c r="FD131" s="26" t="s">
        <v>27</v>
      </c>
      <c r="FE131" s="26" t="s">
        <v>27</v>
      </c>
      <c r="FF131" s="26" t="s">
        <v>27</v>
      </c>
      <c r="FG131" s="26" t="s">
        <v>27</v>
      </c>
      <c r="FH131" s="26" t="s">
        <v>27</v>
      </c>
      <c r="FI131" s="26" t="s">
        <v>27</v>
      </c>
      <c r="FJ131" s="26" t="s">
        <v>27</v>
      </c>
      <c r="FK131" s="26" t="s">
        <v>27</v>
      </c>
      <c r="FL131" s="26" t="s">
        <v>27</v>
      </c>
      <c r="FM131" s="26" t="s">
        <v>27</v>
      </c>
      <c r="FN131" s="26" t="s">
        <v>27</v>
      </c>
      <c r="FO131" s="26" t="s">
        <v>27</v>
      </c>
      <c r="FP131" s="26" t="s">
        <v>27</v>
      </c>
      <c r="FQ131" s="26" t="s">
        <v>27</v>
      </c>
      <c r="FR131" s="26" t="s">
        <v>27</v>
      </c>
      <c r="FS131" s="26" t="s">
        <v>27</v>
      </c>
      <c r="FT131" s="26" t="s">
        <v>27</v>
      </c>
      <c r="FU131" s="26" t="s">
        <v>27</v>
      </c>
      <c r="FV131" s="26" t="s">
        <v>27</v>
      </c>
      <c r="FW131" s="26" t="s">
        <v>27</v>
      </c>
      <c r="FX131" s="26" t="s">
        <v>27</v>
      </c>
      <c r="FY131" s="26" t="s">
        <v>27</v>
      </c>
      <c r="FZ131" s="26" t="s">
        <v>27</v>
      </c>
      <c r="GA131" s="26" t="s">
        <v>27</v>
      </c>
      <c r="GB131" s="26" t="s">
        <v>27</v>
      </c>
      <c r="GC131" s="26" t="s">
        <v>27</v>
      </c>
      <c r="GD131" s="26" t="s">
        <v>27</v>
      </c>
      <c r="GE131" s="26" t="s">
        <v>27</v>
      </c>
      <c r="GF131" s="26" t="s">
        <v>27</v>
      </c>
      <c r="GG131" s="26" t="s">
        <v>27</v>
      </c>
      <c r="GH131" s="26" t="s">
        <v>27</v>
      </c>
      <c r="GI131" s="26" t="s">
        <v>27</v>
      </c>
      <c r="GJ131" s="26" t="s">
        <v>27</v>
      </c>
      <c r="GK131" s="26" t="s">
        <v>27</v>
      </c>
      <c r="GL131" s="26" t="s">
        <v>27</v>
      </c>
      <c r="GM131" s="26" t="s">
        <v>27</v>
      </c>
      <c r="GN131" s="26" t="s">
        <v>27</v>
      </c>
      <c r="GO131" s="26" t="s">
        <v>27</v>
      </c>
      <c r="GP131" s="26" t="s">
        <v>27</v>
      </c>
      <c r="GQ131" s="26" t="s">
        <v>27</v>
      </c>
      <c r="GR131" s="26" t="s">
        <v>27</v>
      </c>
      <c r="GS131" s="26" t="s">
        <v>27</v>
      </c>
      <c r="GT131" s="26" t="s">
        <v>27</v>
      </c>
      <c r="GU131" s="26" t="s">
        <v>27</v>
      </c>
      <c r="GV131" s="26" t="s">
        <v>27</v>
      </c>
      <c r="GW131" s="26" t="s">
        <v>27</v>
      </c>
      <c r="GX131" s="26" t="s">
        <v>27</v>
      </c>
      <c r="GY131" s="26" t="s">
        <v>27</v>
      </c>
      <c r="GZ131" s="26" t="s">
        <v>27</v>
      </c>
      <c r="HA131" s="26" t="s">
        <v>27</v>
      </c>
      <c r="HB131" s="26" t="s">
        <v>27</v>
      </c>
      <c r="HC131" s="26" t="s">
        <v>27</v>
      </c>
      <c r="HD131" s="26" t="s">
        <v>27</v>
      </c>
      <c r="HE131" s="26" t="s">
        <v>27</v>
      </c>
      <c r="HF131" s="26" t="s">
        <v>27</v>
      </c>
      <c r="HG131" s="26" t="s">
        <v>27</v>
      </c>
      <c r="HH131" s="26" t="s">
        <v>27</v>
      </c>
      <c r="HI131" s="26" t="s">
        <v>27</v>
      </c>
      <c r="HJ131" s="26" t="s">
        <v>27</v>
      </c>
      <c r="HK131" s="26" t="s">
        <v>27</v>
      </c>
      <c r="HL131" s="26" t="s">
        <v>27</v>
      </c>
      <c r="HM131" s="26" t="s">
        <v>27</v>
      </c>
      <c r="HN131" s="26" t="s">
        <v>27</v>
      </c>
      <c r="HO131" s="26" t="s">
        <v>27</v>
      </c>
      <c r="HP131" s="26" t="s">
        <v>27</v>
      </c>
      <c r="HQ131" s="26" t="s">
        <v>27</v>
      </c>
      <c r="HR131" s="26" t="s">
        <v>27</v>
      </c>
      <c r="HS131" s="26" t="s">
        <v>27</v>
      </c>
      <c r="HT131" s="26" t="s">
        <v>27</v>
      </c>
      <c r="HU131" s="26" t="s">
        <v>27</v>
      </c>
      <c r="HV131" s="26" t="s">
        <v>27</v>
      </c>
      <c r="HW131" s="26" t="s">
        <v>27</v>
      </c>
      <c r="HX131" s="26" t="s">
        <v>27</v>
      </c>
      <c r="HY131" s="26" t="s">
        <v>27</v>
      </c>
      <c r="HZ131" s="26" t="s">
        <v>27</v>
      </c>
      <c r="IA131" s="26" t="s">
        <v>27</v>
      </c>
      <c r="IB131" s="26" t="s">
        <v>27</v>
      </c>
      <c r="IC131" s="26" t="s">
        <v>27</v>
      </c>
      <c r="ID131" s="26" t="s">
        <v>27</v>
      </c>
      <c r="IE131" s="26" t="s">
        <v>27</v>
      </c>
      <c r="IF131" s="26" t="s">
        <v>27</v>
      </c>
      <c r="IG131" s="26" t="s">
        <v>27</v>
      </c>
      <c r="IH131" s="26" t="s">
        <v>27</v>
      </c>
      <c r="II131" s="26" t="s">
        <v>27</v>
      </c>
      <c r="IJ131" s="26" t="s">
        <v>27</v>
      </c>
      <c r="IK131" s="26" t="s">
        <v>27</v>
      </c>
      <c r="IL131" s="26" t="s">
        <v>27</v>
      </c>
      <c r="IM131" s="26" t="s">
        <v>27</v>
      </c>
      <c r="IN131" s="26" t="s">
        <v>27</v>
      </c>
      <c r="IO131" s="26" t="s">
        <v>27</v>
      </c>
      <c r="IP131" s="26" t="s">
        <v>27</v>
      </c>
      <c r="IQ131" s="26" t="s">
        <v>27</v>
      </c>
      <c r="IR131" s="26" t="s">
        <v>27</v>
      </c>
      <c r="IS131" s="26" t="s">
        <v>27</v>
      </c>
      <c r="IT131" s="26" t="s">
        <v>27</v>
      </c>
      <c r="IU131" s="26" t="s">
        <v>27</v>
      </c>
      <c r="IV131" s="26" t="s">
        <v>27</v>
      </c>
    </row>
    <row r="132" spans="1:26" ht="13.5">
      <c r="A132" s="87"/>
      <c r="B132" s="88" t="s">
        <v>47</v>
      </c>
      <c r="C132" s="87">
        <f aca="true" t="shared" si="19" ref="C132:J132">C111+C114+C124+C131</f>
        <v>1610</v>
      </c>
      <c r="D132" s="88">
        <f t="shared" si="19"/>
        <v>44.48</v>
      </c>
      <c r="E132" s="88">
        <f t="shared" si="19"/>
        <v>38.37</v>
      </c>
      <c r="F132" s="88">
        <f t="shared" si="19"/>
        <v>180</v>
      </c>
      <c r="G132" s="88">
        <f t="shared" si="19"/>
        <v>1275</v>
      </c>
      <c r="H132" s="88">
        <f t="shared" si="19"/>
        <v>0.42</v>
      </c>
      <c r="I132" s="88">
        <f t="shared" si="19"/>
        <v>0.6</v>
      </c>
      <c r="J132" s="88">
        <f t="shared" si="19"/>
        <v>105.23</v>
      </c>
      <c r="K132" s="140">
        <f>SUM(K128:K131)</f>
        <v>28.69</v>
      </c>
      <c r="L132" s="141">
        <f>SUM(L128:L131)</f>
        <v>0.61</v>
      </c>
      <c r="M132" s="14"/>
      <c r="N132" s="60"/>
      <c r="O132" s="73"/>
      <c r="P132" s="37"/>
      <c r="Q132" s="83"/>
      <c r="R132" s="37"/>
      <c r="S132" s="37"/>
      <c r="T132" s="37"/>
      <c r="U132" s="37"/>
      <c r="V132" s="37"/>
      <c r="W132" s="14"/>
      <c r="X132" s="37"/>
      <c r="Y132" s="49"/>
      <c r="Z132" s="49"/>
    </row>
    <row r="133" spans="1:26" s="9" customFormat="1" ht="13.5">
      <c r="A133" s="17">
        <v>43</v>
      </c>
      <c r="B133" s="18" t="s">
        <v>333</v>
      </c>
      <c r="C133" s="28" t="s">
        <v>204</v>
      </c>
      <c r="D133" s="20">
        <v>0.8</v>
      </c>
      <c r="E133" s="20">
        <v>2</v>
      </c>
      <c r="F133" s="20">
        <v>4.3</v>
      </c>
      <c r="G133" s="20">
        <v>40</v>
      </c>
      <c r="H133" s="20"/>
      <c r="I133" s="20"/>
      <c r="J133" s="20">
        <v>20</v>
      </c>
      <c r="K133" s="68"/>
      <c r="L133" s="69"/>
      <c r="M133" s="70"/>
      <c r="O133" s="71"/>
      <c r="P133" s="66"/>
      <c r="Q133" s="79"/>
      <c r="R133" s="66"/>
      <c r="S133" s="66"/>
      <c r="T133" s="66"/>
      <c r="U133" s="66"/>
      <c r="V133" s="66"/>
      <c r="W133" s="66"/>
      <c r="X133" s="66"/>
      <c r="Y133" s="52"/>
      <c r="Z133" s="52"/>
    </row>
    <row r="134" spans="15:26" ht="12.75"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36" customHeight="1">
      <c r="A135" s="126"/>
      <c r="B135" s="90"/>
      <c r="C135" s="127"/>
      <c r="D135" s="90"/>
      <c r="E135" s="90"/>
      <c r="F135" s="90"/>
      <c r="G135" s="90"/>
      <c r="H135" s="90"/>
      <c r="I135" s="82"/>
      <c r="J135" s="90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5:26" ht="12.75" customHeight="1"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6.5" customHeight="1">
      <c r="A137" s="301" t="s">
        <v>75</v>
      </c>
      <c r="B137" s="301"/>
      <c r="C137" s="301"/>
      <c r="D137" s="15"/>
      <c r="E137" s="15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8" customHeight="1">
      <c r="A138" s="301" t="s">
        <v>1</v>
      </c>
      <c r="B138" s="301"/>
      <c r="C138" s="301"/>
      <c r="D138" s="301"/>
      <c r="E138" s="15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8" customHeight="1">
      <c r="A139" s="301" t="s">
        <v>2</v>
      </c>
      <c r="B139" s="301"/>
      <c r="C139" s="301"/>
      <c r="D139" s="301"/>
      <c r="E139" s="15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2.75" customHeight="1">
      <c r="A140" s="296" t="s">
        <v>3</v>
      </c>
      <c r="B140" s="296" t="s">
        <v>4</v>
      </c>
      <c r="C140" s="296" t="s">
        <v>5</v>
      </c>
      <c r="D140" s="303" t="s">
        <v>6</v>
      </c>
      <c r="E140" s="303"/>
      <c r="F140" s="303"/>
      <c r="G140" s="296" t="s">
        <v>7</v>
      </c>
      <c r="H140" s="303" t="s">
        <v>8</v>
      </c>
      <c r="I140" s="303"/>
      <c r="J140" s="303"/>
      <c r="K140" s="5" t="s">
        <v>9</v>
      </c>
      <c r="L140" s="5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8.75" customHeight="1">
      <c r="A141" s="296"/>
      <c r="B141" s="296"/>
      <c r="C141" s="296"/>
      <c r="D141" s="6" t="s">
        <v>10</v>
      </c>
      <c r="E141" s="6" t="s">
        <v>11</v>
      </c>
      <c r="F141" s="6" t="s">
        <v>12</v>
      </c>
      <c r="G141" s="296"/>
      <c r="H141" s="6" t="s">
        <v>13</v>
      </c>
      <c r="I141" s="6" t="s">
        <v>14</v>
      </c>
      <c r="J141" s="6" t="s">
        <v>15</v>
      </c>
      <c r="K141" s="50" t="s">
        <v>16</v>
      </c>
      <c r="L141" s="50" t="s">
        <v>17</v>
      </c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3.5" customHeight="1">
      <c r="A142" s="297" t="s">
        <v>18</v>
      </c>
      <c r="B142" s="298"/>
      <c r="C142" s="3"/>
      <c r="D142" s="3"/>
      <c r="E142" s="3"/>
      <c r="F142" s="3"/>
      <c r="G142" s="3"/>
      <c r="H142" s="3"/>
      <c r="I142" s="3"/>
      <c r="J142" s="3"/>
      <c r="K142" s="142"/>
      <c r="L142" s="143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s="9" customFormat="1" ht="13.5">
      <c r="A143" s="17">
        <v>297</v>
      </c>
      <c r="B143" s="20" t="s">
        <v>76</v>
      </c>
      <c r="C143" s="17" t="s">
        <v>20</v>
      </c>
      <c r="D143" s="19">
        <v>5.6</v>
      </c>
      <c r="E143" s="31">
        <v>6</v>
      </c>
      <c r="F143" s="20">
        <v>27.4</v>
      </c>
      <c r="G143" s="20">
        <v>181</v>
      </c>
      <c r="H143" s="20">
        <v>0.1</v>
      </c>
      <c r="I143" s="20">
        <v>0.13</v>
      </c>
      <c r="J143" s="74">
        <v>0.4</v>
      </c>
      <c r="K143" s="20">
        <v>134.25</v>
      </c>
      <c r="L143" s="20">
        <v>1.83</v>
      </c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1:26" s="9" customFormat="1" ht="13.5">
      <c r="A144" s="21" t="s">
        <v>61</v>
      </c>
      <c r="B144" s="22" t="s">
        <v>77</v>
      </c>
      <c r="C144" s="21" t="s">
        <v>23</v>
      </c>
      <c r="D144" s="22">
        <v>2.1</v>
      </c>
      <c r="E144" s="22">
        <v>1.7</v>
      </c>
      <c r="F144" s="91">
        <v>11</v>
      </c>
      <c r="G144" s="22">
        <v>66</v>
      </c>
      <c r="H144" s="22">
        <v>0.01</v>
      </c>
      <c r="I144" s="22">
        <v>0.04</v>
      </c>
      <c r="J144" s="22">
        <v>0.39</v>
      </c>
      <c r="K144" s="20">
        <v>104.8</v>
      </c>
      <c r="L144" s="20">
        <v>0.84</v>
      </c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spans="1:26" s="9" customFormat="1" ht="13.5">
      <c r="A145" s="17" t="s">
        <v>24</v>
      </c>
      <c r="B145" s="20" t="s">
        <v>151</v>
      </c>
      <c r="C145" s="23" t="s">
        <v>150</v>
      </c>
      <c r="D145" s="31">
        <v>2.2</v>
      </c>
      <c r="E145" s="31">
        <v>0.8</v>
      </c>
      <c r="F145" s="20">
        <v>22.5</v>
      </c>
      <c r="G145" s="20">
        <v>108</v>
      </c>
      <c r="H145" s="24">
        <v>0.05</v>
      </c>
      <c r="I145" s="24">
        <v>0.06</v>
      </c>
      <c r="J145" s="24">
        <v>0</v>
      </c>
      <c r="K145" s="20">
        <v>124.52</v>
      </c>
      <c r="L145" s="20">
        <v>0.95</v>
      </c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spans="1:26" s="10" customFormat="1" ht="13.5">
      <c r="A146" s="25"/>
      <c r="B146" s="26" t="s">
        <v>27</v>
      </c>
      <c r="C146" s="25">
        <v>349</v>
      </c>
      <c r="D146" s="26">
        <f aca="true" t="shared" si="20" ref="D146:L146">SUM(D143:D145)</f>
        <v>9.899999999999999</v>
      </c>
      <c r="E146" s="26">
        <f t="shared" si="20"/>
        <v>8.5</v>
      </c>
      <c r="F146" s="26">
        <f t="shared" si="20"/>
        <v>60.9</v>
      </c>
      <c r="G146" s="26">
        <f t="shared" si="20"/>
        <v>355</v>
      </c>
      <c r="H146" s="26">
        <f t="shared" si="20"/>
        <v>0.16</v>
      </c>
      <c r="I146" s="26">
        <f t="shared" si="20"/>
        <v>0.23</v>
      </c>
      <c r="J146" s="26">
        <f t="shared" si="20"/>
        <v>0.79</v>
      </c>
      <c r="K146" s="54">
        <f t="shared" si="20"/>
        <v>363.57</v>
      </c>
      <c r="L146" s="54">
        <f t="shared" si="20"/>
        <v>3.62</v>
      </c>
      <c r="N146" s="11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ht="13.5">
      <c r="A147" s="298" t="s">
        <v>28</v>
      </c>
      <c r="B147" s="313"/>
      <c r="C147" s="41"/>
      <c r="D147" s="41"/>
      <c r="E147" s="41"/>
      <c r="F147" s="41"/>
      <c r="G147" s="41"/>
      <c r="H147" s="41"/>
      <c r="I147" s="41"/>
      <c r="J147" s="41"/>
      <c r="K147" s="75"/>
      <c r="L147" s="75"/>
      <c r="O147" s="37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s="9" customFormat="1" ht="13.5">
      <c r="A148" s="17" t="s">
        <v>29</v>
      </c>
      <c r="B148" s="27" t="s">
        <v>80</v>
      </c>
      <c r="C148" s="28" t="s">
        <v>81</v>
      </c>
      <c r="D148" s="20">
        <v>3.6</v>
      </c>
      <c r="E148" s="20">
        <v>3.4</v>
      </c>
      <c r="F148" s="20">
        <v>14.6</v>
      </c>
      <c r="G148" s="20">
        <v>100</v>
      </c>
      <c r="H148" s="20">
        <v>0.03</v>
      </c>
      <c r="I148" s="20"/>
      <c r="J148" s="20">
        <v>1.2</v>
      </c>
      <c r="K148" s="20">
        <v>16.4</v>
      </c>
      <c r="L148" s="20">
        <v>1</v>
      </c>
      <c r="O148" s="52"/>
      <c r="P148" s="57"/>
      <c r="Q148" s="77"/>
      <c r="R148" s="57"/>
      <c r="S148" s="57"/>
      <c r="T148" s="57"/>
      <c r="U148" s="57"/>
      <c r="V148" s="57"/>
      <c r="W148" s="52"/>
      <c r="X148" s="57"/>
      <c r="Y148" s="52"/>
      <c r="Z148" s="52"/>
    </row>
    <row r="149" spans="1:26" s="10" customFormat="1" ht="13.5">
      <c r="A149" s="25"/>
      <c r="B149" s="26" t="s">
        <v>27</v>
      </c>
      <c r="C149" s="25">
        <v>135</v>
      </c>
      <c r="D149" s="29">
        <f>D148</f>
        <v>3.6</v>
      </c>
      <c r="E149" s="29">
        <f aca="true" t="shared" si="21" ref="E149:J149">E148</f>
        <v>3.4</v>
      </c>
      <c r="F149" s="29">
        <f t="shared" si="21"/>
        <v>14.6</v>
      </c>
      <c r="G149" s="29">
        <f t="shared" si="21"/>
        <v>100</v>
      </c>
      <c r="H149" s="29">
        <f t="shared" si="21"/>
        <v>0.03</v>
      </c>
      <c r="I149" s="29">
        <f t="shared" si="21"/>
        <v>0</v>
      </c>
      <c r="J149" s="29">
        <f t="shared" si="21"/>
        <v>1.2</v>
      </c>
      <c r="K149" s="54">
        <f>SUM(K146:K147)</f>
        <v>363.57</v>
      </c>
      <c r="L149" s="54">
        <f>SUM(L146:L147)</f>
        <v>3.62</v>
      </c>
      <c r="N149" s="11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ht="13.5">
      <c r="A150" s="297" t="s">
        <v>32</v>
      </c>
      <c r="B150" s="298"/>
      <c r="C150" s="129"/>
      <c r="D150" s="130"/>
      <c r="E150" s="130"/>
      <c r="F150" s="130"/>
      <c r="G150" s="130"/>
      <c r="H150" s="130"/>
      <c r="I150" s="130"/>
      <c r="J150" s="130"/>
      <c r="K150" s="142"/>
      <c r="L150" s="143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s="9" customFormat="1" ht="18.75" customHeight="1">
      <c r="A151" s="17">
        <v>78</v>
      </c>
      <c r="B151" s="20" t="s">
        <v>236</v>
      </c>
      <c r="C151" s="28" t="s">
        <v>33</v>
      </c>
      <c r="D151" s="20">
        <v>0.9</v>
      </c>
      <c r="E151" s="20">
        <v>2.9</v>
      </c>
      <c r="F151" s="20">
        <v>4.1</v>
      </c>
      <c r="G151" s="20">
        <v>46</v>
      </c>
      <c r="H151" s="20"/>
      <c r="I151" s="20"/>
      <c r="J151" s="20">
        <v>2.06</v>
      </c>
      <c r="K151" s="20"/>
      <c r="L151" s="20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spans="1:26" s="9" customFormat="1" ht="13.5">
      <c r="A152" s="42">
        <v>124</v>
      </c>
      <c r="B152" s="131" t="s">
        <v>175</v>
      </c>
      <c r="C152" s="132" t="s">
        <v>23</v>
      </c>
      <c r="D152" s="131">
        <v>1</v>
      </c>
      <c r="E152" s="131">
        <v>3.2</v>
      </c>
      <c r="F152" s="131">
        <v>5.1</v>
      </c>
      <c r="G152" s="131">
        <v>56</v>
      </c>
      <c r="H152" s="131">
        <v>0.03</v>
      </c>
      <c r="I152" s="131">
        <v>0.03</v>
      </c>
      <c r="J152" s="131">
        <v>7.2</v>
      </c>
      <c r="K152" s="60"/>
      <c r="L152" s="60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spans="1:26" s="9" customFormat="1" ht="13.5">
      <c r="A153" s="28" t="s">
        <v>297</v>
      </c>
      <c r="B153" s="18" t="s">
        <v>298</v>
      </c>
      <c r="C153" s="17" t="s">
        <v>82</v>
      </c>
      <c r="D153" s="20">
        <v>6.2</v>
      </c>
      <c r="E153" s="20">
        <v>6.4</v>
      </c>
      <c r="F153" s="20">
        <v>9.5</v>
      </c>
      <c r="G153" s="20">
        <v>123</v>
      </c>
      <c r="H153" s="20">
        <v>0.04</v>
      </c>
      <c r="I153" s="20">
        <v>0.07</v>
      </c>
      <c r="J153" s="31">
        <v>3</v>
      </c>
      <c r="K153" s="20">
        <v>26.43</v>
      </c>
      <c r="L153" s="20">
        <v>1.16</v>
      </c>
      <c r="O153" s="60"/>
      <c r="P153" s="62"/>
      <c r="Q153" s="79"/>
      <c r="R153" s="66"/>
      <c r="S153" s="66"/>
      <c r="T153" s="66"/>
      <c r="U153" s="66"/>
      <c r="V153" s="66"/>
      <c r="W153" s="60"/>
      <c r="X153" s="66"/>
      <c r="Y153" s="52"/>
      <c r="Z153" s="52"/>
    </row>
    <row r="154" spans="1:26" s="9" customFormat="1" ht="13.5">
      <c r="A154" s="17">
        <v>224</v>
      </c>
      <c r="B154" s="18" t="s">
        <v>64</v>
      </c>
      <c r="C154" s="28" t="s">
        <v>38</v>
      </c>
      <c r="D154" s="20">
        <v>7.2</v>
      </c>
      <c r="E154" s="20">
        <v>6.6</v>
      </c>
      <c r="F154" s="20">
        <v>11.9</v>
      </c>
      <c r="G154" s="20">
        <v>138.6</v>
      </c>
      <c r="H154" s="20"/>
      <c r="I154" s="20"/>
      <c r="J154" s="20">
        <v>6.3</v>
      </c>
      <c r="K154" s="20"/>
      <c r="L154" s="20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spans="1:26" s="9" customFormat="1" ht="13.5">
      <c r="A155" s="28" t="s">
        <v>324</v>
      </c>
      <c r="B155" s="18" t="s">
        <v>261</v>
      </c>
      <c r="C155" s="28" t="s">
        <v>23</v>
      </c>
      <c r="D155" s="20">
        <v>0.1</v>
      </c>
      <c r="E155" s="20">
        <v>0.1</v>
      </c>
      <c r="F155" s="20">
        <v>13.9</v>
      </c>
      <c r="G155" s="20">
        <v>56</v>
      </c>
      <c r="H155" s="20">
        <v>0.01</v>
      </c>
      <c r="I155" s="20">
        <v>0.02</v>
      </c>
      <c r="J155" s="31">
        <v>1.2</v>
      </c>
      <c r="K155" s="20">
        <v>169.3</v>
      </c>
      <c r="L155" s="63">
        <v>0.4</v>
      </c>
      <c r="O155" s="60"/>
      <c r="P155" s="66"/>
      <c r="Q155" s="79"/>
      <c r="R155" s="66"/>
      <c r="S155" s="66"/>
      <c r="T155" s="66"/>
      <c r="U155" s="66"/>
      <c r="V155" s="66"/>
      <c r="W155" s="60"/>
      <c r="X155" s="66"/>
      <c r="Y155" s="52"/>
      <c r="Z155" s="52"/>
    </row>
    <row r="156" spans="1:26" s="9" customFormat="1" ht="15.75" customHeight="1">
      <c r="A156" s="95" t="s">
        <v>29</v>
      </c>
      <c r="B156" s="20" t="s">
        <v>40</v>
      </c>
      <c r="C156" s="28" t="s">
        <v>33</v>
      </c>
      <c r="D156" s="20">
        <v>2.6</v>
      </c>
      <c r="E156" s="20">
        <v>0.5</v>
      </c>
      <c r="F156" s="20">
        <v>13.4</v>
      </c>
      <c r="G156" s="20">
        <v>77</v>
      </c>
      <c r="H156" s="20">
        <v>0.07</v>
      </c>
      <c r="I156" s="20">
        <v>0.03</v>
      </c>
      <c r="J156" s="20">
        <v>0</v>
      </c>
      <c r="K156" s="63">
        <v>17.5</v>
      </c>
      <c r="L156" s="63">
        <v>1.95</v>
      </c>
      <c r="O156" s="52"/>
      <c r="P156" s="60"/>
      <c r="Q156" s="80"/>
      <c r="R156" s="81"/>
      <c r="S156" s="82"/>
      <c r="T156" s="82"/>
      <c r="U156" s="82"/>
      <c r="V156" s="82"/>
      <c r="W156" s="82"/>
      <c r="X156" s="82"/>
      <c r="Y156" s="82"/>
      <c r="Z156" s="52"/>
    </row>
    <row r="157" spans="1:26" s="10" customFormat="1" ht="13.5">
      <c r="A157" s="133"/>
      <c r="B157" s="26" t="s">
        <v>27</v>
      </c>
      <c r="C157" s="221" t="s">
        <v>260</v>
      </c>
      <c r="D157" s="26">
        <f aca="true" t="shared" si="22" ref="D157:L157">SUM(D151:D156)</f>
        <v>18</v>
      </c>
      <c r="E157" s="26">
        <f t="shared" si="22"/>
        <v>19.700000000000003</v>
      </c>
      <c r="F157" s="26">
        <f t="shared" si="22"/>
        <v>57.9</v>
      </c>
      <c r="G157" s="26">
        <f t="shared" si="22"/>
        <v>496.6</v>
      </c>
      <c r="H157" s="26">
        <f t="shared" si="22"/>
        <v>0.15000000000000002</v>
      </c>
      <c r="I157" s="26">
        <f t="shared" si="22"/>
        <v>0.15000000000000002</v>
      </c>
      <c r="J157" s="26">
        <f t="shared" si="22"/>
        <v>19.759999999999998</v>
      </c>
      <c r="K157" s="54">
        <f t="shared" si="22"/>
        <v>213.23000000000002</v>
      </c>
      <c r="L157" s="54">
        <f t="shared" si="22"/>
        <v>3.51</v>
      </c>
      <c r="N157" s="11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ht="13.5">
      <c r="A158" s="297" t="s">
        <v>41</v>
      </c>
      <c r="B158" s="297"/>
      <c r="C158" s="134"/>
      <c r="D158" s="3"/>
      <c r="E158" s="3"/>
      <c r="F158" s="3"/>
      <c r="G158" s="3"/>
      <c r="H158" s="3"/>
      <c r="I158" s="3"/>
      <c r="J158" s="3"/>
      <c r="K158" s="142"/>
      <c r="L158" s="143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s="9" customFormat="1" ht="13.5">
      <c r="A159" s="28" t="s">
        <v>325</v>
      </c>
      <c r="B159" s="20" t="s">
        <v>171</v>
      </c>
      <c r="C159" s="28" t="s">
        <v>113</v>
      </c>
      <c r="D159" s="20">
        <v>14.8</v>
      </c>
      <c r="E159" s="20">
        <v>16.6</v>
      </c>
      <c r="F159" s="20">
        <v>27.3</v>
      </c>
      <c r="G159" s="20">
        <v>324</v>
      </c>
      <c r="H159" s="20"/>
      <c r="I159" s="20"/>
      <c r="J159" s="31">
        <v>1</v>
      </c>
      <c r="K159" s="119"/>
      <c r="L159" s="119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spans="1:26" s="9" customFormat="1" ht="13.5">
      <c r="A160" s="17" t="s">
        <v>29</v>
      </c>
      <c r="B160" s="18" t="s">
        <v>43</v>
      </c>
      <c r="C160" s="28" t="s">
        <v>343</v>
      </c>
      <c r="D160" s="20">
        <v>0.7</v>
      </c>
      <c r="E160" s="20">
        <v>0.1</v>
      </c>
      <c r="F160" s="20">
        <v>5.9</v>
      </c>
      <c r="G160" s="20">
        <v>32</v>
      </c>
      <c r="H160" s="20">
        <v>38</v>
      </c>
      <c r="I160" s="20"/>
      <c r="J160" s="20">
        <v>43.4</v>
      </c>
      <c r="K160" s="67"/>
      <c r="L160" s="67"/>
      <c r="M160" s="53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spans="1:26" s="9" customFormat="1" ht="13.5">
      <c r="A161" s="21" t="s">
        <v>29</v>
      </c>
      <c r="B161" s="22" t="s">
        <v>152</v>
      </c>
      <c r="C161" s="47" t="s">
        <v>74</v>
      </c>
      <c r="D161" s="22">
        <v>0.9</v>
      </c>
      <c r="E161" s="22">
        <v>0</v>
      </c>
      <c r="F161" s="22">
        <v>2.2</v>
      </c>
      <c r="G161" s="22">
        <v>13</v>
      </c>
      <c r="H161" s="22"/>
      <c r="I161" s="22"/>
      <c r="J161" s="22">
        <v>0</v>
      </c>
      <c r="K161" s="20"/>
      <c r="L161" s="20"/>
      <c r="M161" s="151"/>
      <c r="O161" s="60"/>
      <c r="P161" s="66"/>
      <c r="Q161" s="79"/>
      <c r="R161" s="66"/>
      <c r="S161" s="66"/>
      <c r="T161" s="66"/>
      <c r="U161" s="66"/>
      <c r="V161" s="66"/>
      <c r="W161" s="66"/>
      <c r="X161" s="66"/>
      <c r="Y161" s="52"/>
      <c r="Z161" s="52"/>
    </row>
    <row r="162" spans="1:26" s="9" customFormat="1" ht="13.5">
      <c r="A162" s="17" t="s">
        <v>223</v>
      </c>
      <c r="B162" s="20" t="s">
        <v>44</v>
      </c>
      <c r="C162" s="28" t="s">
        <v>45</v>
      </c>
      <c r="D162" s="20">
        <v>1.5</v>
      </c>
      <c r="E162" s="20">
        <v>0.2</v>
      </c>
      <c r="F162" s="20">
        <v>9.3</v>
      </c>
      <c r="G162" s="20">
        <v>46</v>
      </c>
      <c r="H162" s="20">
        <v>0.09</v>
      </c>
      <c r="I162" s="20">
        <v>0.04</v>
      </c>
      <c r="J162" s="20">
        <v>0</v>
      </c>
      <c r="K162" s="68"/>
      <c r="L162" s="69"/>
      <c r="M162" s="70"/>
      <c r="O162" s="71"/>
      <c r="P162" s="66"/>
      <c r="Q162" s="79"/>
      <c r="R162" s="66"/>
      <c r="S162" s="66"/>
      <c r="T162" s="66"/>
      <c r="U162" s="66"/>
      <c r="V162" s="66"/>
      <c r="W162" s="66"/>
      <c r="X162" s="66"/>
      <c r="Y162" s="52"/>
      <c r="Z162" s="52"/>
    </row>
    <row r="163" spans="1:26" s="9" customFormat="1" ht="13.5">
      <c r="A163" s="17" t="s">
        <v>327</v>
      </c>
      <c r="B163" s="20" t="s">
        <v>42</v>
      </c>
      <c r="C163" s="28" t="s">
        <v>23</v>
      </c>
      <c r="D163" s="20">
        <v>0.1</v>
      </c>
      <c r="E163" s="20">
        <v>0.02</v>
      </c>
      <c r="F163" s="20">
        <v>4.6</v>
      </c>
      <c r="G163" s="20">
        <v>18</v>
      </c>
      <c r="H163" s="20"/>
      <c r="I163" s="20"/>
      <c r="J163" s="20">
        <v>0</v>
      </c>
      <c r="K163" s="68"/>
      <c r="L163" s="69"/>
      <c r="M163" s="70"/>
      <c r="O163" s="71"/>
      <c r="P163" s="66"/>
      <c r="Q163" s="79"/>
      <c r="R163" s="66"/>
      <c r="S163" s="66"/>
      <c r="T163" s="66"/>
      <c r="U163" s="66"/>
      <c r="V163" s="66"/>
      <c r="W163" s="66"/>
      <c r="X163" s="66"/>
      <c r="Y163" s="52"/>
      <c r="Z163" s="52"/>
    </row>
    <row r="164" spans="1:26" s="10" customFormat="1" ht="13.5">
      <c r="A164" s="133"/>
      <c r="B164" s="26" t="s">
        <v>27</v>
      </c>
      <c r="C164" s="221" t="s">
        <v>144</v>
      </c>
      <c r="D164" s="26">
        <f>SUM(D159:D163)</f>
        <v>18</v>
      </c>
      <c r="E164" s="26">
        <f aca="true" t="shared" si="23" ref="E164:J164">SUM(E159:E163)</f>
        <v>16.92</v>
      </c>
      <c r="F164" s="26">
        <f t="shared" si="23"/>
        <v>49.300000000000004</v>
      </c>
      <c r="G164" s="26">
        <f t="shared" si="23"/>
        <v>433</v>
      </c>
      <c r="H164" s="26">
        <f t="shared" si="23"/>
        <v>38.09</v>
      </c>
      <c r="I164" s="26">
        <f t="shared" si="23"/>
        <v>0.04</v>
      </c>
      <c r="J164" s="26">
        <f t="shared" si="23"/>
        <v>44.4</v>
      </c>
      <c r="K164" s="54">
        <f>SUM(K159:K163)</f>
        <v>0</v>
      </c>
      <c r="L164" s="54">
        <f>SUM(L159:L163)</f>
        <v>0</v>
      </c>
      <c r="N164" s="11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ht="13.5">
      <c r="A165" s="87"/>
      <c r="B165" s="88" t="s">
        <v>47</v>
      </c>
      <c r="C165" s="87">
        <f aca="true" t="shared" si="24" ref="C165:J165">C146+C149+C157+C164</f>
        <v>1509</v>
      </c>
      <c r="D165" s="88">
        <f t="shared" si="24"/>
        <v>49.5</v>
      </c>
      <c r="E165" s="88">
        <f t="shared" si="24"/>
        <v>48.52</v>
      </c>
      <c r="F165" s="88">
        <f t="shared" si="24"/>
        <v>182.70000000000002</v>
      </c>
      <c r="G165" s="88">
        <f t="shared" si="24"/>
        <v>1384.6</v>
      </c>
      <c r="H165" s="88">
        <f t="shared" si="24"/>
        <v>38.43000000000001</v>
      </c>
      <c r="I165" s="88">
        <f t="shared" si="24"/>
        <v>0.42</v>
      </c>
      <c r="J165" s="88">
        <f t="shared" si="24"/>
        <v>66.14999999999999</v>
      </c>
      <c r="K165" s="72" t="e">
        <f>SUM(K146+#REF!+K157+#REF!+#REF!)</f>
        <v>#REF!</v>
      </c>
      <c r="L165" s="72" t="e">
        <f>SUM(L146+#REF!+L157+#REF!+#REF!)</f>
        <v>#REF!</v>
      </c>
      <c r="O165" s="49"/>
      <c r="P165" s="146"/>
      <c r="Q165" s="152"/>
      <c r="R165" s="146"/>
      <c r="S165" s="146"/>
      <c r="T165" s="146"/>
      <c r="U165" s="146"/>
      <c r="V165" s="146"/>
      <c r="W165" s="49"/>
      <c r="X165" s="146"/>
      <c r="Y165" s="49"/>
      <c r="Z165" s="49"/>
    </row>
    <row r="166" spans="1:26" s="9" customFormat="1" ht="13.5">
      <c r="A166" s="17">
        <v>9.119</v>
      </c>
      <c r="B166" s="18" t="s">
        <v>336</v>
      </c>
      <c r="C166" s="28" t="s">
        <v>33</v>
      </c>
      <c r="D166" s="20">
        <v>0.3</v>
      </c>
      <c r="E166" s="20">
        <v>0</v>
      </c>
      <c r="F166" s="20">
        <v>1</v>
      </c>
      <c r="G166" s="20">
        <v>6</v>
      </c>
      <c r="H166" s="20"/>
      <c r="I166" s="20"/>
      <c r="J166" s="20">
        <v>3.9</v>
      </c>
      <c r="K166" s="20"/>
      <c r="L166" s="20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spans="2:26" ht="33" customHeight="1">
      <c r="B167" s="136"/>
      <c r="C167" s="123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8.75" customHeight="1">
      <c r="A168" s="316"/>
      <c r="B168" s="316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7.25" customHeight="1">
      <c r="A169" s="301" t="s">
        <v>0</v>
      </c>
      <c r="B169" s="301"/>
      <c r="C169" s="301"/>
      <c r="D169" s="15"/>
      <c r="E169" s="15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6.5" customHeight="1">
      <c r="A170" s="301" t="s">
        <v>84</v>
      </c>
      <c r="B170" s="301"/>
      <c r="C170" s="301"/>
      <c r="D170" s="301"/>
      <c r="E170" s="15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8">
      <c r="A171" s="301" t="s">
        <v>2</v>
      </c>
      <c r="B171" s="301"/>
      <c r="C171" s="301"/>
      <c r="D171" s="301"/>
      <c r="E171" s="15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2.75" customHeight="1">
      <c r="A172" s="296" t="s">
        <v>3</v>
      </c>
      <c r="B172" s="296" t="s">
        <v>4</v>
      </c>
      <c r="C172" s="296" t="s">
        <v>5</v>
      </c>
      <c r="D172" s="303" t="s">
        <v>6</v>
      </c>
      <c r="E172" s="303"/>
      <c r="F172" s="303"/>
      <c r="G172" s="296" t="s">
        <v>7</v>
      </c>
      <c r="H172" s="303" t="s">
        <v>8</v>
      </c>
      <c r="I172" s="303"/>
      <c r="J172" s="303"/>
      <c r="K172" s="312" t="s">
        <v>9</v>
      </c>
      <c r="L172" s="312"/>
      <c r="O172" s="73"/>
      <c r="P172" s="37"/>
      <c r="Q172" s="84"/>
      <c r="R172" s="37"/>
      <c r="S172" s="37"/>
      <c r="T172" s="37"/>
      <c r="U172" s="37"/>
      <c r="V172" s="37"/>
      <c r="W172" s="14"/>
      <c r="X172" s="37"/>
      <c r="Y172" s="49"/>
      <c r="Z172" s="49"/>
    </row>
    <row r="173" spans="1:26" ht="18.75" customHeight="1">
      <c r="A173" s="296"/>
      <c r="B173" s="296"/>
      <c r="C173" s="296"/>
      <c r="D173" s="6" t="s">
        <v>10</v>
      </c>
      <c r="E173" s="6" t="s">
        <v>11</v>
      </c>
      <c r="F173" s="6" t="s">
        <v>12</v>
      </c>
      <c r="G173" s="296"/>
      <c r="H173" s="6" t="s">
        <v>13</v>
      </c>
      <c r="I173" s="6" t="s">
        <v>14</v>
      </c>
      <c r="J173" s="6" t="s">
        <v>15</v>
      </c>
      <c r="K173" s="50" t="s">
        <v>16</v>
      </c>
      <c r="L173" s="50" t="s">
        <v>17</v>
      </c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3.5" customHeight="1">
      <c r="A174" s="297" t="s">
        <v>18</v>
      </c>
      <c r="B174" s="298"/>
      <c r="C174" s="3"/>
      <c r="D174" s="3"/>
      <c r="E174" s="3"/>
      <c r="F174" s="3"/>
      <c r="G174" s="3"/>
      <c r="H174" s="3"/>
      <c r="I174" s="3"/>
      <c r="J174" s="3"/>
      <c r="K174" s="142"/>
      <c r="L174" s="143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s="9" customFormat="1" ht="13.5">
      <c r="A175" s="17">
        <v>302</v>
      </c>
      <c r="B175" s="18" t="s">
        <v>311</v>
      </c>
      <c r="C175" s="28" t="s">
        <v>20</v>
      </c>
      <c r="D175" s="19">
        <v>6.1</v>
      </c>
      <c r="E175" s="20">
        <v>7.4</v>
      </c>
      <c r="F175" s="20">
        <v>26.7</v>
      </c>
      <c r="G175" s="20">
        <v>198</v>
      </c>
      <c r="H175" s="20">
        <v>0.1</v>
      </c>
      <c r="I175" s="20">
        <v>0.12</v>
      </c>
      <c r="J175" s="20">
        <v>0.39</v>
      </c>
      <c r="K175" s="20">
        <v>104.42</v>
      </c>
      <c r="L175" s="20">
        <v>0.49</v>
      </c>
      <c r="O175" s="66"/>
      <c r="P175" s="60"/>
      <c r="Q175" s="115"/>
      <c r="R175" s="66"/>
      <c r="S175" s="66"/>
      <c r="T175" s="66"/>
      <c r="U175" s="66"/>
      <c r="V175" s="66"/>
      <c r="W175" s="66"/>
      <c r="X175" s="66"/>
      <c r="Y175" s="52"/>
      <c r="Z175" s="52"/>
    </row>
    <row r="176" spans="1:26" s="9" customFormat="1" ht="13.5">
      <c r="A176" s="21" t="s">
        <v>21</v>
      </c>
      <c r="B176" s="22" t="s">
        <v>22</v>
      </c>
      <c r="C176" s="47" t="s">
        <v>23</v>
      </c>
      <c r="D176" s="91">
        <v>1.1</v>
      </c>
      <c r="E176" s="91">
        <v>0.8</v>
      </c>
      <c r="F176" s="22">
        <v>6.2</v>
      </c>
      <c r="G176" s="22">
        <v>36</v>
      </c>
      <c r="H176" s="22">
        <v>0.01</v>
      </c>
      <c r="I176" s="22">
        <v>0.04</v>
      </c>
      <c r="J176" s="22">
        <v>0.19</v>
      </c>
      <c r="K176" s="20"/>
      <c r="L176" s="20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spans="1:26" s="9" customFormat="1" ht="13.5">
      <c r="A177" s="17" t="s">
        <v>288</v>
      </c>
      <c r="B177" s="20" t="s">
        <v>163</v>
      </c>
      <c r="C177" s="28" t="s">
        <v>79</v>
      </c>
      <c r="D177" s="31">
        <v>4.9</v>
      </c>
      <c r="E177" s="31">
        <v>3.6</v>
      </c>
      <c r="F177" s="20">
        <v>15</v>
      </c>
      <c r="G177" s="20">
        <v>116</v>
      </c>
      <c r="H177" s="24">
        <v>0.04</v>
      </c>
      <c r="I177" s="24">
        <v>0.07</v>
      </c>
      <c r="J177" s="24">
        <v>0.07</v>
      </c>
      <c r="K177" s="20">
        <v>12.06</v>
      </c>
      <c r="L177" s="20">
        <v>0.9</v>
      </c>
      <c r="M177" s="53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spans="1:26" s="10" customFormat="1" ht="13.5">
      <c r="A178" s="25"/>
      <c r="B178" s="137" t="s">
        <v>27</v>
      </c>
      <c r="C178" s="48" t="s">
        <v>85</v>
      </c>
      <c r="D178" s="26">
        <f>SUM(D175:D177)</f>
        <v>12.1</v>
      </c>
      <c r="E178" s="26">
        <f aca="true" t="shared" si="25" ref="E178:J178">SUM(E175:E177)</f>
        <v>11.8</v>
      </c>
      <c r="F178" s="26">
        <f t="shared" si="25"/>
        <v>47.9</v>
      </c>
      <c r="G178" s="26">
        <f t="shared" si="25"/>
        <v>350</v>
      </c>
      <c r="H178" s="26">
        <f t="shared" si="25"/>
        <v>0.15</v>
      </c>
      <c r="I178" s="26">
        <f t="shared" si="25"/>
        <v>0.23</v>
      </c>
      <c r="J178" s="26">
        <f t="shared" si="25"/>
        <v>0.6500000000000001</v>
      </c>
      <c r="K178" s="54">
        <f>SUM(K175:K177)</f>
        <v>116.48</v>
      </c>
      <c r="L178" s="54">
        <f>SUM(L175:L177)</f>
        <v>1.3900000000000001</v>
      </c>
      <c r="N178" s="11"/>
      <c r="O178" s="56"/>
      <c r="P178" s="147"/>
      <c r="Q178" s="153"/>
      <c r="R178" s="147"/>
      <c r="S178" s="147"/>
      <c r="T178" s="147"/>
      <c r="U178" s="147"/>
      <c r="V178" s="147"/>
      <c r="W178" s="56"/>
      <c r="X178" s="147"/>
      <c r="Y178" s="56"/>
      <c r="Z178" s="56"/>
    </row>
    <row r="179" spans="1:26" ht="13.5">
      <c r="A179" s="314" t="s">
        <v>28</v>
      </c>
      <c r="B179" s="315"/>
      <c r="C179" s="138"/>
      <c r="D179" s="139"/>
      <c r="E179" s="139"/>
      <c r="F179" s="139"/>
      <c r="G179" s="139"/>
      <c r="H179" s="139"/>
      <c r="I179" s="139"/>
      <c r="J179" s="148"/>
      <c r="K179" s="142"/>
      <c r="L179" s="143"/>
      <c r="O179" s="14"/>
      <c r="P179" s="37"/>
      <c r="Q179" s="83"/>
      <c r="R179" s="37"/>
      <c r="S179" s="37"/>
      <c r="T179" s="37"/>
      <c r="U179" s="37"/>
      <c r="V179" s="37"/>
      <c r="W179" s="37"/>
      <c r="X179" s="37"/>
      <c r="Y179" s="49"/>
      <c r="Z179" s="49"/>
    </row>
    <row r="180" spans="1:26" s="9" customFormat="1" ht="13.5">
      <c r="A180" s="17" t="s">
        <v>29</v>
      </c>
      <c r="B180" s="22" t="s">
        <v>30</v>
      </c>
      <c r="C180" s="28" t="s">
        <v>23</v>
      </c>
      <c r="D180" s="20">
        <v>0.75</v>
      </c>
      <c r="E180" s="20">
        <v>0.15</v>
      </c>
      <c r="F180" s="20">
        <v>13.8</v>
      </c>
      <c r="G180" s="20">
        <v>60</v>
      </c>
      <c r="H180" s="20">
        <v>0.04</v>
      </c>
      <c r="I180" s="20">
        <v>0.2</v>
      </c>
      <c r="J180" s="20">
        <v>3</v>
      </c>
      <c r="K180" s="20"/>
      <c r="L180" s="20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spans="1:26" s="11" customFormat="1" ht="13.5">
      <c r="A181" s="101"/>
      <c r="B181" s="224" t="s">
        <v>27</v>
      </c>
      <c r="C181" s="221" t="s">
        <v>194</v>
      </c>
      <c r="D181" s="29">
        <f>D180</f>
        <v>0.75</v>
      </c>
      <c r="E181" s="29">
        <f aca="true" t="shared" si="26" ref="E181:J181">E180</f>
        <v>0.15</v>
      </c>
      <c r="F181" s="29">
        <f t="shared" si="26"/>
        <v>13.8</v>
      </c>
      <c r="G181" s="29">
        <f t="shared" si="26"/>
        <v>60</v>
      </c>
      <c r="H181" s="29">
        <f t="shared" si="26"/>
        <v>0.04</v>
      </c>
      <c r="I181" s="29">
        <f t="shared" si="26"/>
        <v>0.2</v>
      </c>
      <c r="J181" s="29">
        <f t="shared" si="26"/>
        <v>3</v>
      </c>
      <c r="K181" s="116">
        <f>SUM(K179:K180)</f>
        <v>0</v>
      </c>
      <c r="L181" s="116">
        <f>SUM(L179:L180)</f>
        <v>0</v>
      </c>
      <c r="M181" s="10"/>
      <c r="O181" s="117"/>
      <c r="P181" s="225"/>
      <c r="Q181" s="226"/>
      <c r="R181" s="225"/>
      <c r="S181" s="225"/>
      <c r="T181" s="225"/>
      <c r="U181" s="225"/>
      <c r="V181" s="225"/>
      <c r="W181" s="117"/>
      <c r="X181" s="225"/>
      <c r="Y181" s="117"/>
      <c r="Z181" s="117"/>
    </row>
    <row r="182" spans="1:26" ht="15.75" customHeight="1">
      <c r="A182" s="297" t="s">
        <v>32</v>
      </c>
      <c r="B182" s="298"/>
      <c r="C182" s="134"/>
      <c r="D182" s="3"/>
      <c r="E182" s="3"/>
      <c r="F182" s="3"/>
      <c r="G182" s="3"/>
      <c r="H182" s="3"/>
      <c r="I182" s="3"/>
      <c r="J182" s="3"/>
      <c r="K182" s="142"/>
      <c r="L182" s="143"/>
      <c r="O182" s="14"/>
      <c r="P182" s="149"/>
      <c r="Q182" s="83"/>
      <c r="R182" s="37"/>
      <c r="S182" s="37"/>
      <c r="T182" s="37"/>
      <c r="U182" s="37"/>
      <c r="V182" s="37"/>
      <c r="W182" s="37"/>
      <c r="X182" s="37"/>
      <c r="Y182" s="49"/>
      <c r="Z182" s="49"/>
    </row>
    <row r="183" spans="1:26" s="9" customFormat="1" ht="13.5">
      <c r="A183" s="17">
        <v>16</v>
      </c>
      <c r="B183" s="20" t="s">
        <v>205</v>
      </c>
      <c r="C183" s="28" t="s">
        <v>204</v>
      </c>
      <c r="D183" s="20">
        <v>0.5</v>
      </c>
      <c r="E183" s="20">
        <v>0.04</v>
      </c>
      <c r="F183" s="20">
        <v>2.2</v>
      </c>
      <c r="G183" s="20">
        <v>11</v>
      </c>
      <c r="H183" s="20"/>
      <c r="I183" s="20"/>
      <c r="J183" s="20">
        <v>0.4</v>
      </c>
      <c r="K183" s="68"/>
      <c r="L183" s="69"/>
      <c r="M183" s="70"/>
      <c r="O183" s="71"/>
      <c r="P183" s="66"/>
      <c r="Q183" s="79"/>
      <c r="R183" s="66"/>
      <c r="S183" s="66"/>
      <c r="T183" s="66"/>
      <c r="U183" s="66"/>
      <c r="V183" s="66"/>
      <c r="W183" s="66"/>
      <c r="X183" s="66"/>
      <c r="Y183" s="52"/>
      <c r="Z183" s="52"/>
    </row>
    <row r="184" spans="1:26" s="9" customFormat="1" ht="13.5">
      <c r="A184" s="17">
        <v>436</v>
      </c>
      <c r="B184" s="20" t="s">
        <v>112</v>
      </c>
      <c r="C184" s="28" t="s">
        <v>23</v>
      </c>
      <c r="D184" s="20">
        <v>1</v>
      </c>
      <c r="E184" s="20">
        <v>2.9</v>
      </c>
      <c r="F184" s="20">
        <v>7</v>
      </c>
      <c r="G184" s="20">
        <v>58</v>
      </c>
      <c r="H184" s="20">
        <v>0.05</v>
      </c>
      <c r="I184" s="20">
        <v>0.04</v>
      </c>
      <c r="J184" s="20">
        <v>4.78</v>
      </c>
      <c r="K184" s="20">
        <v>22.39</v>
      </c>
      <c r="L184" s="20">
        <v>0.76</v>
      </c>
      <c r="O184" s="66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spans="1:26" s="9" customFormat="1" ht="13.5">
      <c r="A185" s="17">
        <v>437</v>
      </c>
      <c r="B185" s="20" t="s">
        <v>87</v>
      </c>
      <c r="C185" s="28" t="s">
        <v>177</v>
      </c>
      <c r="D185" s="20">
        <v>8.6</v>
      </c>
      <c r="E185" s="20">
        <v>8.8</v>
      </c>
      <c r="F185" s="20">
        <v>1.9</v>
      </c>
      <c r="G185" s="20">
        <v>122</v>
      </c>
      <c r="H185" s="20"/>
      <c r="I185" s="20"/>
      <c r="J185" s="20">
        <v>0.6</v>
      </c>
      <c r="K185" s="20"/>
      <c r="L185" s="20"/>
      <c r="O185" s="66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spans="1:26" s="9" customFormat="1" ht="13.5">
      <c r="A186" s="17">
        <v>297</v>
      </c>
      <c r="B186" s="20" t="s">
        <v>89</v>
      </c>
      <c r="C186" s="28" t="s">
        <v>114</v>
      </c>
      <c r="D186" s="20">
        <v>6.2</v>
      </c>
      <c r="E186" s="20">
        <v>4.9</v>
      </c>
      <c r="F186" s="20">
        <v>27</v>
      </c>
      <c r="G186" s="20">
        <v>190</v>
      </c>
      <c r="H186" s="20">
        <v>0.01</v>
      </c>
      <c r="I186" s="20">
        <v>0.04</v>
      </c>
      <c r="J186" s="20">
        <v>6.8</v>
      </c>
      <c r="K186" s="20"/>
      <c r="L186" s="20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spans="1:26" s="9" customFormat="1" ht="13.5">
      <c r="A187" s="17">
        <v>705</v>
      </c>
      <c r="B187" s="20" t="s">
        <v>39</v>
      </c>
      <c r="C187" s="28" t="s">
        <v>23</v>
      </c>
      <c r="D187" s="20">
        <v>0.5</v>
      </c>
      <c r="E187" s="20">
        <v>0.2</v>
      </c>
      <c r="F187" s="20">
        <v>20.2</v>
      </c>
      <c r="G187" s="20">
        <v>83</v>
      </c>
      <c r="H187" s="20">
        <v>0.01</v>
      </c>
      <c r="I187" s="20">
        <v>0.01</v>
      </c>
      <c r="J187" s="20">
        <v>60</v>
      </c>
      <c r="K187" s="20"/>
      <c r="L187" s="20"/>
      <c r="M187" s="150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spans="1:26" s="9" customFormat="1" ht="15.75" customHeight="1">
      <c r="A188" s="95" t="s">
        <v>29</v>
      </c>
      <c r="B188" s="20" t="s">
        <v>40</v>
      </c>
      <c r="C188" s="28" t="s">
        <v>33</v>
      </c>
      <c r="D188" s="20">
        <v>2.6</v>
      </c>
      <c r="E188" s="20">
        <v>0.5</v>
      </c>
      <c r="F188" s="20">
        <v>13.4</v>
      </c>
      <c r="G188" s="20">
        <v>77</v>
      </c>
      <c r="H188" s="20">
        <v>0.07</v>
      </c>
      <c r="I188" s="20">
        <v>0.03</v>
      </c>
      <c r="J188" s="20">
        <v>0</v>
      </c>
      <c r="K188" s="63">
        <v>17.5</v>
      </c>
      <c r="L188" s="63">
        <v>1.95</v>
      </c>
      <c r="O188" s="52"/>
      <c r="P188" s="60"/>
      <c r="Q188" s="80"/>
      <c r="R188" s="81"/>
      <c r="S188" s="82"/>
      <c r="T188" s="82"/>
      <c r="U188" s="82"/>
      <c r="V188" s="82"/>
      <c r="W188" s="82"/>
      <c r="X188" s="82"/>
      <c r="Y188" s="82"/>
      <c r="Z188" s="52"/>
    </row>
    <row r="189" spans="1:26" s="10" customFormat="1" ht="13.5">
      <c r="A189" s="25"/>
      <c r="B189" s="26" t="s">
        <v>27</v>
      </c>
      <c r="C189" s="221" t="s">
        <v>263</v>
      </c>
      <c r="D189" s="26">
        <f aca="true" t="shared" si="27" ref="D189:L189">SUM(D183:D188)</f>
        <v>19.400000000000002</v>
      </c>
      <c r="E189" s="26">
        <f t="shared" si="27"/>
        <v>17.34</v>
      </c>
      <c r="F189" s="26">
        <f t="shared" si="27"/>
        <v>71.7</v>
      </c>
      <c r="G189" s="26">
        <f t="shared" si="27"/>
        <v>541</v>
      </c>
      <c r="H189" s="26">
        <f t="shared" si="27"/>
        <v>0.14</v>
      </c>
      <c r="I189" s="26">
        <f t="shared" si="27"/>
        <v>0.12</v>
      </c>
      <c r="J189" s="26">
        <f t="shared" si="27"/>
        <v>72.58</v>
      </c>
      <c r="K189" s="54">
        <f t="shared" si="27"/>
        <v>39.89</v>
      </c>
      <c r="L189" s="54">
        <f t="shared" si="27"/>
        <v>2.71</v>
      </c>
      <c r="N189" s="11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ht="13.5">
      <c r="A190" s="297" t="s">
        <v>41</v>
      </c>
      <c r="B190" s="297"/>
      <c r="C190" s="43"/>
      <c r="D190" s="30"/>
      <c r="E190" s="30"/>
      <c r="F190" s="30"/>
      <c r="G190" s="30"/>
      <c r="H190" s="30"/>
      <c r="I190" s="30"/>
      <c r="J190" s="30"/>
      <c r="K190" s="142"/>
      <c r="L190" s="143"/>
      <c r="O190" s="73"/>
      <c r="P190" s="37"/>
      <c r="Q190" s="83"/>
      <c r="R190" s="37"/>
      <c r="S190" s="37"/>
      <c r="T190" s="37"/>
      <c r="U190" s="37"/>
      <c r="V190" s="37"/>
      <c r="W190" s="37"/>
      <c r="X190" s="37"/>
      <c r="Y190" s="49"/>
      <c r="Z190" s="49"/>
    </row>
    <row r="191" spans="1:26" s="9" customFormat="1" ht="13.5">
      <c r="A191" s="28" t="s">
        <v>289</v>
      </c>
      <c r="B191" s="20" t="s">
        <v>290</v>
      </c>
      <c r="C191" s="28" t="s">
        <v>90</v>
      </c>
      <c r="D191" s="20">
        <v>15.8</v>
      </c>
      <c r="E191" s="31">
        <v>10</v>
      </c>
      <c r="F191" s="20">
        <v>20.1</v>
      </c>
      <c r="G191" s="20">
        <v>235</v>
      </c>
      <c r="H191" s="20">
        <v>0.06</v>
      </c>
      <c r="I191" s="20">
        <v>0.28</v>
      </c>
      <c r="J191" s="20">
        <v>0.3</v>
      </c>
      <c r="K191" s="20"/>
      <c r="L191" s="20"/>
      <c r="M191" s="111"/>
      <c r="O191" s="60"/>
      <c r="P191" s="66"/>
      <c r="Q191" s="79"/>
      <c r="R191" s="66"/>
      <c r="S191" s="66"/>
      <c r="T191" s="66"/>
      <c r="U191" s="66"/>
      <c r="V191" s="66"/>
      <c r="W191" s="66"/>
      <c r="X191" s="66"/>
      <c r="Y191" s="52"/>
      <c r="Z191" s="52"/>
    </row>
    <row r="192" spans="1:26" s="9" customFormat="1" ht="13.5">
      <c r="A192" s="21" t="s">
        <v>21</v>
      </c>
      <c r="B192" s="22" t="s">
        <v>91</v>
      </c>
      <c r="C192" s="47" t="s">
        <v>23</v>
      </c>
      <c r="D192" s="22">
        <v>0.1</v>
      </c>
      <c r="E192" s="22">
        <v>0.02</v>
      </c>
      <c r="F192" s="22">
        <v>4.6</v>
      </c>
      <c r="G192" s="22">
        <v>18</v>
      </c>
      <c r="H192" s="22">
        <v>0.01</v>
      </c>
      <c r="I192" s="22">
        <v>0.04</v>
      </c>
      <c r="J192" s="22">
        <v>0</v>
      </c>
      <c r="K192" s="20">
        <v>0.4</v>
      </c>
      <c r="L192" s="66">
        <v>0.04</v>
      </c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spans="1:26" s="9" customFormat="1" ht="13.5">
      <c r="A193" s="28" t="s">
        <v>29</v>
      </c>
      <c r="B193" s="20" t="s">
        <v>57</v>
      </c>
      <c r="C193" s="28" t="s">
        <v>31</v>
      </c>
      <c r="D193" s="20">
        <v>0.4</v>
      </c>
      <c r="E193" s="20">
        <v>0.4</v>
      </c>
      <c r="F193" s="20">
        <v>9.8</v>
      </c>
      <c r="G193" s="20">
        <v>49</v>
      </c>
      <c r="H193" s="20">
        <v>0.08</v>
      </c>
      <c r="I193" s="20">
        <v>0.06</v>
      </c>
      <c r="J193" s="20">
        <v>10</v>
      </c>
      <c r="K193" s="63">
        <v>17.5</v>
      </c>
      <c r="L193" s="63">
        <v>1.95</v>
      </c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1:26" s="9" customFormat="1" ht="13.5">
      <c r="A194" s="21">
        <v>87</v>
      </c>
      <c r="B194" s="22" t="s">
        <v>92</v>
      </c>
      <c r="C194" s="47" t="s">
        <v>46</v>
      </c>
      <c r="D194" s="22">
        <v>4.7</v>
      </c>
      <c r="E194" s="22">
        <v>3.5</v>
      </c>
      <c r="F194" s="22">
        <v>30.7</v>
      </c>
      <c r="G194" s="22">
        <v>178</v>
      </c>
      <c r="H194" s="22"/>
      <c r="I194" s="22"/>
      <c r="J194" s="22">
        <v>0.01</v>
      </c>
      <c r="K194" s="20"/>
      <c r="L194" s="66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spans="1:26" s="9" customFormat="1" ht="13.5">
      <c r="A195" s="17" t="s">
        <v>223</v>
      </c>
      <c r="B195" s="20" t="s">
        <v>44</v>
      </c>
      <c r="C195" s="28" t="s">
        <v>45</v>
      </c>
      <c r="D195" s="20">
        <v>1.5</v>
      </c>
      <c r="E195" s="20">
        <v>0.2</v>
      </c>
      <c r="F195" s="20">
        <v>9.3</v>
      </c>
      <c r="G195" s="20">
        <v>46</v>
      </c>
      <c r="H195" s="20">
        <v>0.09</v>
      </c>
      <c r="I195" s="20">
        <v>0.04</v>
      </c>
      <c r="J195" s="20">
        <v>0</v>
      </c>
      <c r="K195" s="68"/>
      <c r="L195" s="69"/>
      <c r="M195" s="70"/>
      <c r="O195" s="71"/>
      <c r="P195" s="66"/>
      <c r="Q195" s="79"/>
      <c r="R195" s="66"/>
      <c r="S195" s="66"/>
      <c r="T195" s="66"/>
      <c r="U195" s="66"/>
      <c r="V195" s="66"/>
      <c r="W195" s="66"/>
      <c r="X195" s="66"/>
      <c r="Y195" s="52"/>
      <c r="Z195" s="52"/>
    </row>
    <row r="196" spans="1:26" s="10" customFormat="1" ht="13.5">
      <c r="A196" s="25"/>
      <c r="B196" s="26" t="s">
        <v>27</v>
      </c>
      <c r="C196" s="48" t="s">
        <v>93</v>
      </c>
      <c r="D196" s="26">
        <f aca="true" t="shared" si="28" ref="D196:L196">SUM(D191:D195)</f>
        <v>22.5</v>
      </c>
      <c r="E196" s="26">
        <f t="shared" si="28"/>
        <v>14.12</v>
      </c>
      <c r="F196" s="26">
        <f t="shared" si="28"/>
        <v>74.5</v>
      </c>
      <c r="G196" s="26">
        <f t="shared" si="28"/>
        <v>526</v>
      </c>
      <c r="H196" s="26">
        <f t="shared" si="28"/>
        <v>0.24</v>
      </c>
      <c r="I196" s="26">
        <f t="shared" si="28"/>
        <v>0.42</v>
      </c>
      <c r="J196" s="26">
        <f t="shared" si="28"/>
        <v>10.31</v>
      </c>
      <c r="K196" s="54">
        <f t="shared" si="28"/>
        <v>17.9</v>
      </c>
      <c r="L196" s="54">
        <f t="shared" si="28"/>
        <v>1.99</v>
      </c>
      <c r="N196" s="11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ht="25.5" customHeight="1">
      <c r="A197" s="87"/>
      <c r="B197" s="88" t="s">
        <v>47</v>
      </c>
      <c r="C197" s="88">
        <f aca="true" t="shared" si="29" ref="C197:J197">C178+C181+C189+C196</f>
        <v>1473</v>
      </c>
      <c r="D197" s="88">
        <f t="shared" si="29"/>
        <v>54.75</v>
      </c>
      <c r="E197" s="88">
        <f t="shared" si="29"/>
        <v>43.41</v>
      </c>
      <c r="F197" s="88">
        <f t="shared" si="29"/>
        <v>207.9</v>
      </c>
      <c r="G197" s="88">
        <f t="shared" si="29"/>
        <v>1477</v>
      </c>
      <c r="H197" s="88">
        <f t="shared" si="29"/>
        <v>0.5700000000000001</v>
      </c>
      <c r="I197" s="88">
        <f t="shared" si="29"/>
        <v>0.97</v>
      </c>
      <c r="J197" s="88">
        <f t="shared" si="29"/>
        <v>86.54</v>
      </c>
      <c r="K197" s="72" t="e">
        <f>SUM(K176+#REF!+K187+K194+#REF!)</f>
        <v>#REF!</v>
      </c>
      <c r="L197" s="72" t="e">
        <f>SUM(L176+#REF!+L187+L194+#REF!)</f>
        <v>#REF!</v>
      </c>
      <c r="O197" s="49"/>
      <c r="P197" s="146"/>
      <c r="Q197" s="152"/>
      <c r="R197" s="146"/>
      <c r="S197" s="146"/>
      <c r="T197" s="146"/>
      <c r="U197" s="146"/>
      <c r="V197" s="146"/>
      <c r="W197" s="49"/>
      <c r="X197" s="146"/>
      <c r="Y197" s="49"/>
      <c r="Z197" s="49"/>
    </row>
    <row r="198" spans="1:26" s="255" customFormat="1" ht="21.75" customHeight="1">
      <c r="A198" s="253">
        <v>37</v>
      </c>
      <c r="B198" s="283" t="s">
        <v>316</v>
      </c>
      <c r="C198" s="257" t="s">
        <v>33</v>
      </c>
      <c r="D198" s="247">
        <v>0.4</v>
      </c>
      <c r="E198" s="247">
        <v>1.8</v>
      </c>
      <c r="F198" s="247">
        <v>1.6</v>
      </c>
      <c r="G198" s="247">
        <v>25</v>
      </c>
      <c r="H198" s="247"/>
      <c r="I198" s="247"/>
      <c r="J198" s="247">
        <v>2.6</v>
      </c>
      <c r="K198" s="258"/>
      <c r="L198" s="258"/>
      <c r="M198" s="259"/>
      <c r="O198" s="256"/>
      <c r="P198" s="256"/>
      <c r="Q198" s="256"/>
      <c r="R198" s="256"/>
      <c r="S198" s="256"/>
      <c r="T198" s="256"/>
      <c r="U198" s="256"/>
      <c r="V198" s="256"/>
      <c r="W198" s="256"/>
      <c r="X198" s="256"/>
      <c r="Y198" s="256"/>
      <c r="Z198" s="256"/>
    </row>
    <row r="199" spans="15:26" ht="48.75" customHeight="1"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5.75" customHeight="1">
      <c r="A200" s="301" t="s">
        <v>48</v>
      </c>
      <c r="B200" s="301"/>
      <c r="C200" s="301"/>
      <c r="D200" s="15"/>
      <c r="E200" s="15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9.5" customHeight="1">
      <c r="A201" s="301" t="s">
        <v>84</v>
      </c>
      <c r="B201" s="301"/>
      <c r="C201" s="301"/>
      <c r="D201" s="301"/>
      <c r="E201" s="15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7.25" customHeight="1">
      <c r="A202" s="301" t="s">
        <v>59</v>
      </c>
      <c r="B202" s="301"/>
      <c r="C202" s="301"/>
      <c r="D202" s="301"/>
      <c r="E202" s="15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7.25" customHeight="1">
      <c r="A203" s="296" t="s">
        <v>3</v>
      </c>
      <c r="B203" s="296" t="s">
        <v>4</v>
      </c>
      <c r="C203" s="296" t="s">
        <v>5</v>
      </c>
      <c r="D203" s="304" t="s">
        <v>6</v>
      </c>
      <c r="E203" s="305"/>
      <c r="F203" s="306"/>
      <c r="G203" s="296" t="s">
        <v>7</v>
      </c>
      <c r="H203" s="303" t="s">
        <v>8</v>
      </c>
      <c r="I203" s="303"/>
      <c r="J203" s="303"/>
      <c r="K203" s="312" t="s">
        <v>9</v>
      </c>
      <c r="L203" s="312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8.75" customHeight="1">
      <c r="A204" s="296"/>
      <c r="B204" s="296"/>
      <c r="C204" s="296"/>
      <c r="D204" s="6" t="s">
        <v>10</v>
      </c>
      <c r="E204" s="6" t="s">
        <v>11</v>
      </c>
      <c r="F204" s="6" t="s">
        <v>12</v>
      </c>
      <c r="G204" s="296"/>
      <c r="H204" s="6" t="s">
        <v>13</v>
      </c>
      <c r="I204" s="6" t="s">
        <v>14</v>
      </c>
      <c r="J204" s="6" t="s">
        <v>15</v>
      </c>
      <c r="K204" s="50" t="s">
        <v>16</v>
      </c>
      <c r="L204" s="50" t="s">
        <v>17</v>
      </c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3.5">
      <c r="A205" s="298" t="s">
        <v>94</v>
      </c>
      <c r="B205" s="313"/>
      <c r="C205" s="1"/>
      <c r="D205" s="1"/>
      <c r="E205" s="1"/>
      <c r="F205" s="1"/>
      <c r="G205" s="1"/>
      <c r="H205" s="1"/>
      <c r="I205" s="1"/>
      <c r="J205" s="1"/>
      <c r="K205" s="162"/>
      <c r="L205" s="162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s="9" customFormat="1" ht="13.5">
      <c r="A206" s="28" t="s">
        <v>291</v>
      </c>
      <c r="B206" s="20" t="s">
        <v>198</v>
      </c>
      <c r="C206" s="28" t="s">
        <v>68</v>
      </c>
      <c r="D206" s="24">
        <v>4.8</v>
      </c>
      <c r="E206" s="24">
        <v>4.9</v>
      </c>
      <c r="F206" s="24">
        <v>15.6</v>
      </c>
      <c r="G206" s="24">
        <v>129</v>
      </c>
      <c r="H206" s="24">
        <v>0.08</v>
      </c>
      <c r="I206" s="24">
        <v>0.22</v>
      </c>
      <c r="J206" s="24">
        <v>0.5</v>
      </c>
      <c r="K206" s="20">
        <v>279.13</v>
      </c>
      <c r="L206" s="20">
        <v>0.37</v>
      </c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spans="1:26" s="9" customFormat="1" ht="13.5">
      <c r="A207" s="21" t="s">
        <v>61</v>
      </c>
      <c r="B207" s="22" t="s">
        <v>62</v>
      </c>
      <c r="C207" s="47" t="s">
        <v>23</v>
      </c>
      <c r="D207" s="91">
        <v>2.1</v>
      </c>
      <c r="E207" s="91">
        <v>1.7</v>
      </c>
      <c r="F207" s="91">
        <v>11</v>
      </c>
      <c r="G207" s="22">
        <v>66</v>
      </c>
      <c r="H207" s="22">
        <v>0.01</v>
      </c>
      <c r="I207" s="22">
        <v>0.04</v>
      </c>
      <c r="J207" s="22">
        <v>0.4</v>
      </c>
      <c r="K207" s="20">
        <v>104.8</v>
      </c>
      <c r="L207" s="20">
        <v>0.84</v>
      </c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spans="1:26" s="9" customFormat="1" ht="13.5">
      <c r="A208" s="17" t="s">
        <v>292</v>
      </c>
      <c r="B208" s="20" t="s">
        <v>154</v>
      </c>
      <c r="C208" s="23" t="s">
        <v>136</v>
      </c>
      <c r="D208" s="20">
        <v>2.4</v>
      </c>
      <c r="E208" s="20">
        <v>4.5</v>
      </c>
      <c r="F208" s="20">
        <v>21.6</v>
      </c>
      <c r="G208" s="20">
        <v>139</v>
      </c>
      <c r="H208" s="24">
        <v>0.05</v>
      </c>
      <c r="I208" s="24">
        <v>0.02</v>
      </c>
      <c r="J208" s="24">
        <v>0.03</v>
      </c>
      <c r="K208" s="20">
        <v>12.1</v>
      </c>
      <c r="L208" s="20">
        <v>1.01</v>
      </c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spans="1:26" s="9" customFormat="1" ht="13.5">
      <c r="A209" s="17" t="s">
        <v>29</v>
      </c>
      <c r="B209" s="20" t="s">
        <v>51</v>
      </c>
      <c r="C209" s="28" t="s">
        <v>45</v>
      </c>
      <c r="D209" s="20">
        <v>2.4</v>
      </c>
      <c r="E209" s="20">
        <v>2.2</v>
      </c>
      <c r="F209" s="20">
        <v>0.1</v>
      </c>
      <c r="G209" s="20">
        <v>30</v>
      </c>
      <c r="H209" s="20"/>
      <c r="I209" s="20"/>
      <c r="J209" s="20">
        <v>0</v>
      </c>
      <c r="K209" s="20"/>
      <c r="L209" s="20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spans="1:26" s="10" customFormat="1" ht="13.5">
      <c r="A210" s="25"/>
      <c r="B210" s="26" t="s">
        <v>27</v>
      </c>
      <c r="C210" s="48" t="s">
        <v>93</v>
      </c>
      <c r="D210" s="26">
        <f>SUM(D206:D209)</f>
        <v>11.700000000000001</v>
      </c>
      <c r="E210" s="26">
        <f aca="true" t="shared" si="30" ref="E210:J210">SUM(E206:E209)</f>
        <v>13.3</v>
      </c>
      <c r="F210" s="26">
        <f t="shared" si="30"/>
        <v>48.300000000000004</v>
      </c>
      <c r="G210" s="26">
        <f t="shared" si="30"/>
        <v>364</v>
      </c>
      <c r="H210" s="26">
        <f t="shared" si="30"/>
        <v>0.14</v>
      </c>
      <c r="I210" s="26">
        <f t="shared" si="30"/>
        <v>0.28</v>
      </c>
      <c r="J210" s="26">
        <f t="shared" si="30"/>
        <v>0.93</v>
      </c>
      <c r="K210" s="54">
        <f>SUM(K206:K208)</f>
        <v>396.03000000000003</v>
      </c>
      <c r="L210" s="54">
        <f>SUM(L206:L208)</f>
        <v>2.2199999999999998</v>
      </c>
      <c r="N210" s="11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ht="13.5">
      <c r="A211" s="297" t="s">
        <v>28</v>
      </c>
      <c r="B211" s="298"/>
      <c r="C211" s="134"/>
      <c r="D211" s="3"/>
      <c r="E211" s="3"/>
      <c r="F211" s="3"/>
      <c r="G211" s="3"/>
      <c r="H211" s="3"/>
      <c r="I211" s="3"/>
      <c r="J211" s="3"/>
      <c r="K211" s="142"/>
      <c r="L211" s="143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s="9" customFormat="1" ht="13.5">
      <c r="A212" s="17">
        <v>645</v>
      </c>
      <c r="B212" s="22" t="s">
        <v>71</v>
      </c>
      <c r="C212" s="28" t="s">
        <v>330</v>
      </c>
      <c r="D212" s="20">
        <v>0.8</v>
      </c>
      <c r="E212" s="20">
        <v>0.4</v>
      </c>
      <c r="F212" s="20">
        <v>10.5</v>
      </c>
      <c r="G212" s="20">
        <v>49</v>
      </c>
      <c r="H212" s="20">
        <v>0.03</v>
      </c>
      <c r="I212" s="20"/>
      <c r="J212" s="20">
        <v>19.5</v>
      </c>
      <c r="K212" s="20"/>
      <c r="L212" s="20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spans="1:26" s="10" customFormat="1" ht="13.5">
      <c r="A213" s="25"/>
      <c r="B213" s="26"/>
      <c r="C213" s="48" t="s">
        <v>331</v>
      </c>
      <c r="D213" s="26">
        <f>D212</f>
        <v>0.8</v>
      </c>
      <c r="E213" s="26">
        <f aca="true" t="shared" si="31" ref="E213:J213">E212</f>
        <v>0.4</v>
      </c>
      <c r="F213" s="26">
        <f t="shared" si="31"/>
        <v>10.5</v>
      </c>
      <c r="G213" s="26">
        <f t="shared" si="31"/>
        <v>49</v>
      </c>
      <c r="H213" s="26">
        <f t="shared" si="31"/>
        <v>0.03</v>
      </c>
      <c r="I213" s="26">
        <f t="shared" si="31"/>
        <v>0</v>
      </c>
      <c r="J213" s="26">
        <f t="shared" si="31"/>
        <v>19.5</v>
      </c>
      <c r="K213" s="54">
        <f>SUM(K211:K212)</f>
        <v>0</v>
      </c>
      <c r="L213" s="54">
        <f>SUM(L211:L212)</f>
        <v>0</v>
      </c>
      <c r="M213" s="11"/>
      <c r="N213" s="11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ht="13.5">
      <c r="A214" s="297" t="s">
        <v>32</v>
      </c>
      <c r="B214" s="298"/>
      <c r="C214" s="134"/>
      <c r="D214" s="3"/>
      <c r="E214" s="3"/>
      <c r="F214" s="3"/>
      <c r="G214" s="3"/>
      <c r="H214" s="3"/>
      <c r="I214" s="3"/>
      <c r="J214" s="3"/>
      <c r="K214" s="142"/>
      <c r="L214" s="143"/>
      <c r="M214" s="9"/>
      <c r="O214" s="49"/>
      <c r="P214" s="37"/>
      <c r="Q214" s="37"/>
      <c r="R214" s="83"/>
      <c r="S214" s="37"/>
      <c r="T214" s="37"/>
      <c r="U214" s="37"/>
      <c r="V214" s="37"/>
      <c r="W214" s="37"/>
      <c r="X214" s="37"/>
      <c r="Y214" s="37"/>
      <c r="Z214" s="49"/>
    </row>
    <row r="215" spans="1:26" s="9" customFormat="1" ht="13.5">
      <c r="A215" s="17">
        <v>25</v>
      </c>
      <c r="B215" s="20" t="s">
        <v>243</v>
      </c>
      <c r="C215" s="28" t="s">
        <v>33</v>
      </c>
      <c r="D215" s="20">
        <v>0.6</v>
      </c>
      <c r="E215" s="20">
        <v>2.4</v>
      </c>
      <c r="F215" s="20">
        <v>2.6</v>
      </c>
      <c r="G215" s="20">
        <v>34</v>
      </c>
      <c r="H215" s="20">
        <v>0.09</v>
      </c>
      <c r="I215" s="20">
        <v>0.04</v>
      </c>
      <c r="J215" s="20">
        <v>1</v>
      </c>
      <c r="K215" s="68"/>
      <c r="L215" s="69"/>
      <c r="M215" s="70"/>
      <c r="O215" s="71"/>
      <c r="P215" s="66"/>
      <c r="Q215" s="79"/>
      <c r="R215" s="66"/>
      <c r="S215" s="66"/>
      <c r="T215" s="66"/>
      <c r="U215" s="66"/>
      <c r="V215" s="66"/>
      <c r="W215" s="66"/>
      <c r="X215" s="66"/>
      <c r="Y215" s="52"/>
      <c r="Z215" s="52"/>
    </row>
    <row r="216" spans="1:26" s="9" customFormat="1" ht="17.25" customHeight="1">
      <c r="A216" s="17">
        <v>132</v>
      </c>
      <c r="B216" s="20" t="s">
        <v>95</v>
      </c>
      <c r="C216" s="28" t="s">
        <v>23</v>
      </c>
      <c r="D216" s="31">
        <v>1.3</v>
      </c>
      <c r="E216" s="20">
        <v>3.5</v>
      </c>
      <c r="F216" s="20">
        <v>9.2</v>
      </c>
      <c r="G216" s="20">
        <v>77</v>
      </c>
      <c r="H216" s="20">
        <v>0.05</v>
      </c>
      <c r="I216" s="20">
        <v>0.03</v>
      </c>
      <c r="J216" s="20">
        <v>4.02</v>
      </c>
      <c r="K216" s="20">
        <v>15.58</v>
      </c>
      <c r="L216" s="20">
        <v>0.85</v>
      </c>
      <c r="O216" s="60"/>
      <c r="P216" s="62"/>
      <c r="Q216" s="115"/>
      <c r="R216" s="66"/>
      <c r="S216" s="66"/>
      <c r="T216" s="66"/>
      <c r="U216" s="66"/>
      <c r="V216" s="66"/>
      <c r="W216" s="60"/>
      <c r="X216" s="66"/>
      <c r="Y216" s="52"/>
      <c r="Z216" s="52"/>
    </row>
    <row r="217" spans="1:26" s="9" customFormat="1" ht="13.5">
      <c r="A217" s="28" t="s">
        <v>347</v>
      </c>
      <c r="B217" s="18" t="s">
        <v>34</v>
      </c>
      <c r="C217" s="28" t="s">
        <v>35</v>
      </c>
      <c r="D217" s="20">
        <v>5.9</v>
      </c>
      <c r="E217" s="20">
        <v>10.2</v>
      </c>
      <c r="F217" s="20">
        <v>6.9</v>
      </c>
      <c r="G217" s="20">
        <v>145</v>
      </c>
      <c r="H217" s="20">
        <v>0.07</v>
      </c>
      <c r="I217" s="20">
        <v>0.07</v>
      </c>
      <c r="J217" s="31">
        <v>0</v>
      </c>
      <c r="K217" s="20">
        <v>14.48</v>
      </c>
      <c r="L217" s="20">
        <v>2.99</v>
      </c>
      <c r="O217" s="60"/>
      <c r="P217" s="66"/>
      <c r="Q217" s="79"/>
      <c r="R217" s="66"/>
      <c r="S217" s="66"/>
      <c r="T217" s="66"/>
      <c r="U217" s="66"/>
      <c r="V217" s="66"/>
      <c r="W217" s="60"/>
      <c r="X217" s="66"/>
      <c r="Y217" s="52"/>
      <c r="Z217" s="52"/>
    </row>
    <row r="218" spans="1:26" s="9" customFormat="1" ht="13.5">
      <c r="A218" s="17" t="s">
        <v>188</v>
      </c>
      <c r="B218" s="18" t="s">
        <v>53</v>
      </c>
      <c r="C218" s="28" t="s">
        <v>38</v>
      </c>
      <c r="D218" s="31">
        <v>2.7</v>
      </c>
      <c r="E218" s="20">
        <v>3.2</v>
      </c>
      <c r="F218" s="20">
        <v>11.1</v>
      </c>
      <c r="G218" s="20">
        <v>89</v>
      </c>
      <c r="H218" s="20">
        <v>0.07</v>
      </c>
      <c r="I218" s="20">
        <v>0.12</v>
      </c>
      <c r="J218" s="20">
        <v>25.5</v>
      </c>
      <c r="K218" s="20">
        <v>53</v>
      </c>
      <c r="L218" s="20">
        <v>3.97</v>
      </c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spans="1:26" s="9" customFormat="1" ht="13.5">
      <c r="A219" s="17" t="s">
        <v>293</v>
      </c>
      <c r="B219" s="18" t="s">
        <v>54</v>
      </c>
      <c r="C219" s="28" t="s">
        <v>23</v>
      </c>
      <c r="D219" s="20">
        <v>0.7</v>
      </c>
      <c r="E219" s="20">
        <v>0.03</v>
      </c>
      <c r="F219" s="31">
        <v>15.4</v>
      </c>
      <c r="G219" s="20">
        <v>67</v>
      </c>
      <c r="H219" s="20">
        <v>0</v>
      </c>
      <c r="I219" s="20">
        <v>0</v>
      </c>
      <c r="J219" s="20">
        <v>0.1</v>
      </c>
      <c r="K219" s="20">
        <v>28.69</v>
      </c>
      <c r="L219" s="20">
        <v>0.08</v>
      </c>
      <c r="O219" s="60"/>
      <c r="P219" s="66"/>
      <c r="Q219" s="79"/>
      <c r="R219" s="66"/>
      <c r="S219" s="66"/>
      <c r="T219" s="66"/>
      <c r="U219" s="66"/>
      <c r="V219" s="66"/>
      <c r="W219" s="66"/>
      <c r="X219" s="66"/>
      <c r="Y219" s="52"/>
      <c r="Z219" s="52"/>
    </row>
    <row r="220" spans="1:26" s="9" customFormat="1" ht="15.75" customHeight="1">
      <c r="A220" s="95" t="s">
        <v>29</v>
      </c>
      <c r="B220" s="20" t="s">
        <v>40</v>
      </c>
      <c r="C220" s="28" t="s">
        <v>33</v>
      </c>
      <c r="D220" s="20">
        <v>2.6</v>
      </c>
      <c r="E220" s="20">
        <v>0.5</v>
      </c>
      <c r="F220" s="31">
        <v>14</v>
      </c>
      <c r="G220" s="20">
        <v>77</v>
      </c>
      <c r="H220" s="20">
        <v>0.07</v>
      </c>
      <c r="I220" s="20">
        <v>0.03</v>
      </c>
      <c r="J220" s="20">
        <v>0</v>
      </c>
      <c r="K220" s="63">
        <v>17.5</v>
      </c>
      <c r="L220" s="63">
        <v>1.95</v>
      </c>
      <c r="O220" s="52"/>
      <c r="P220" s="60"/>
      <c r="Q220" s="80"/>
      <c r="R220" s="81"/>
      <c r="S220" s="82"/>
      <c r="T220" s="82"/>
      <c r="U220" s="82"/>
      <c r="V220" s="82"/>
      <c r="W220" s="82"/>
      <c r="X220" s="82"/>
      <c r="Y220" s="82"/>
      <c r="Z220" s="52"/>
    </row>
    <row r="221" spans="1:26" s="10" customFormat="1" ht="13.5">
      <c r="A221" s="25"/>
      <c r="B221" s="26" t="s">
        <v>27</v>
      </c>
      <c r="C221" s="221" t="s">
        <v>96</v>
      </c>
      <c r="D221" s="26">
        <f aca="true" t="shared" si="32" ref="D221:J221">SUM(D215:D220)</f>
        <v>13.799999999999999</v>
      </c>
      <c r="E221" s="26">
        <f t="shared" si="32"/>
        <v>19.830000000000002</v>
      </c>
      <c r="F221" s="26">
        <f t="shared" si="32"/>
        <v>59.199999999999996</v>
      </c>
      <c r="G221" s="26">
        <f t="shared" si="32"/>
        <v>489</v>
      </c>
      <c r="H221" s="26">
        <f t="shared" si="32"/>
        <v>0.35000000000000003</v>
      </c>
      <c r="I221" s="26">
        <f t="shared" si="32"/>
        <v>0.29000000000000004</v>
      </c>
      <c r="J221" s="26">
        <f t="shared" si="32"/>
        <v>30.62</v>
      </c>
      <c r="K221" s="54">
        <f>SUM(K219:K220)</f>
        <v>46.19</v>
      </c>
      <c r="L221" s="54">
        <f>SUM(L219:L220)</f>
        <v>2.03</v>
      </c>
      <c r="N221" s="11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:26" ht="21.75" customHeight="1">
      <c r="A222" s="299" t="s">
        <v>41</v>
      </c>
      <c r="B222" s="299"/>
      <c r="C222" s="134"/>
      <c r="D222" s="3"/>
      <c r="E222" s="3"/>
      <c r="F222" s="3"/>
      <c r="G222" s="3"/>
      <c r="H222" s="3"/>
      <c r="I222" s="3"/>
      <c r="J222" s="3"/>
      <c r="K222" s="142"/>
      <c r="L222" s="143"/>
      <c r="O222" s="14"/>
      <c r="P222" s="166"/>
      <c r="Q222" s="83"/>
      <c r="R222" s="37"/>
      <c r="S222" s="37"/>
      <c r="T222" s="37"/>
      <c r="U222" s="37"/>
      <c r="V222" s="37"/>
      <c r="W222" s="37"/>
      <c r="X222" s="37"/>
      <c r="Y222" s="49"/>
      <c r="Z222" s="49"/>
    </row>
    <row r="223" spans="1:26" s="9" customFormat="1" ht="13.5">
      <c r="A223" s="28" t="s">
        <v>294</v>
      </c>
      <c r="B223" s="20" t="s">
        <v>166</v>
      </c>
      <c r="C223" s="28" t="s">
        <v>114</v>
      </c>
      <c r="D223" s="20">
        <v>2.9</v>
      </c>
      <c r="E223" s="20">
        <v>3.6</v>
      </c>
      <c r="F223" s="20">
        <v>29.5</v>
      </c>
      <c r="G223" s="20">
        <v>167</v>
      </c>
      <c r="H223" s="20"/>
      <c r="I223" s="20"/>
      <c r="J223" s="20">
        <v>0</v>
      </c>
      <c r="K223" s="20"/>
      <c r="L223" s="20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spans="1:26" s="9" customFormat="1" ht="13.5">
      <c r="A224" s="28" t="s">
        <v>295</v>
      </c>
      <c r="B224" s="18" t="s">
        <v>56</v>
      </c>
      <c r="C224" s="28" t="s">
        <v>55</v>
      </c>
      <c r="D224" s="31">
        <v>4.6</v>
      </c>
      <c r="E224" s="20">
        <v>4.3</v>
      </c>
      <c r="F224" s="20">
        <v>7.4</v>
      </c>
      <c r="G224" s="20">
        <v>88</v>
      </c>
      <c r="H224" s="20"/>
      <c r="I224" s="20"/>
      <c r="J224" s="20">
        <v>0.1</v>
      </c>
      <c r="K224" s="20"/>
      <c r="L224" s="20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spans="1:26" s="9" customFormat="1" ht="13.5">
      <c r="A225" s="17" t="s">
        <v>29</v>
      </c>
      <c r="B225" s="135" t="s">
        <v>191</v>
      </c>
      <c r="C225" s="28" t="s">
        <v>99</v>
      </c>
      <c r="D225" s="20">
        <v>1.9</v>
      </c>
      <c r="E225" s="20">
        <v>2.5</v>
      </c>
      <c r="F225" s="20">
        <v>18.6</v>
      </c>
      <c r="G225" s="20">
        <v>104</v>
      </c>
      <c r="H225" s="20"/>
      <c r="I225" s="20"/>
      <c r="J225" s="20">
        <v>0</v>
      </c>
      <c r="K225" s="20"/>
      <c r="L225" s="20"/>
      <c r="O225" s="60"/>
      <c r="P225" s="145"/>
      <c r="Q225" s="79"/>
      <c r="R225" s="66"/>
      <c r="S225" s="66"/>
      <c r="T225" s="66"/>
      <c r="U225" s="66"/>
      <c r="V225" s="66"/>
      <c r="W225" s="66"/>
      <c r="X225" s="66"/>
      <c r="Y225" s="52"/>
      <c r="Z225" s="52"/>
    </row>
    <row r="226" spans="1:26" s="9" customFormat="1" ht="13.5">
      <c r="A226" s="17" t="s">
        <v>21</v>
      </c>
      <c r="B226" s="20" t="s">
        <v>73</v>
      </c>
      <c r="C226" s="28" t="s">
        <v>23</v>
      </c>
      <c r="D226" s="20">
        <v>0.1</v>
      </c>
      <c r="E226" s="20">
        <v>0.03</v>
      </c>
      <c r="F226" s="20">
        <v>6.5</v>
      </c>
      <c r="G226" s="20">
        <v>27</v>
      </c>
      <c r="H226" s="20">
        <v>0.84</v>
      </c>
      <c r="I226" s="20">
        <v>0</v>
      </c>
      <c r="J226" s="20">
        <v>0.8</v>
      </c>
      <c r="K226" s="20"/>
      <c r="L226" s="20"/>
      <c r="M226" s="111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spans="1:26" s="9" customFormat="1" ht="13.5">
      <c r="A227" s="17" t="s">
        <v>29</v>
      </c>
      <c r="B227" s="18" t="s">
        <v>43</v>
      </c>
      <c r="C227" s="28" t="s">
        <v>343</v>
      </c>
      <c r="D227" s="20">
        <v>0.7</v>
      </c>
      <c r="E227" s="20">
        <v>0.1</v>
      </c>
      <c r="F227" s="20">
        <v>5.9</v>
      </c>
      <c r="G227" s="20">
        <v>32</v>
      </c>
      <c r="H227" s="20">
        <v>38</v>
      </c>
      <c r="I227" s="20"/>
      <c r="J227" s="20">
        <v>43.4</v>
      </c>
      <c r="K227" s="63">
        <v>17.5</v>
      </c>
      <c r="L227" s="63">
        <v>1.95</v>
      </c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spans="1:26" s="9" customFormat="1" ht="13.5">
      <c r="A228" s="17" t="s">
        <v>223</v>
      </c>
      <c r="B228" s="20" t="s">
        <v>44</v>
      </c>
      <c r="C228" s="28" t="s">
        <v>74</v>
      </c>
      <c r="D228" s="20">
        <v>2.28</v>
      </c>
      <c r="E228" s="20">
        <v>0.27</v>
      </c>
      <c r="F228" s="20">
        <v>14.1</v>
      </c>
      <c r="G228" s="20">
        <v>69</v>
      </c>
      <c r="H228" s="20">
        <v>0.09</v>
      </c>
      <c r="I228" s="20">
        <v>0.04</v>
      </c>
      <c r="J228" s="20">
        <v>0</v>
      </c>
      <c r="K228" s="68"/>
      <c r="L228" s="69"/>
      <c r="M228" s="70"/>
      <c r="O228" s="71"/>
      <c r="P228" s="66"/>
      <c r="Q228" s="79"/>
      <c r="R228" s="66"/>
      <c r="S228" s="66"/>
      <c r="T228" s="66"/>
      <c r="U228" s="66"/>
      <c r="V228" s="66"/>
      <c r="W228" s="66"/>
      <c r="X228" s="66"/>
      <c r="Y228" s="52"/>
      <c r="Z228" s="52"/>
    </row>
    <row r="229" spans="1:26" s="10" customFormat="1" ht="13.5">
      <c r="A229" s="25"/>
      <c r="B229" s="26" t="s">
        <v>27</v>
      </c>
      <c r="C229" s="101">
        <v>474</v>
      </c>
      <c r="D229" s="26">
        <f aca="true" t="shared" si="33" ref="D229:L229">SUM(D223:D228)</f>
        <v>12.479999999999999</v>
      </c>
      <c r="E229" s="26">
        <f t="shared" si="33"/>
        <v>10.799999999999999</v>
      </c>
      <c r="F229" s="26">
        <f t="shared" si="33"/>
        <v>82</v>
      </c>
      <c r="G229" s="26">
        <f t="shared" si="33"/>
        <v>487</v>
      </c>
      <c r="H229" s="26">
        <f t="shared" si="33"/>
        <v>38.93000000000001</v>
      </c>
      <c r="I229" s="26">
        <f t="shared" si="33"/>
        <v>0.04</v>
      </c>
      <c r="J229" s="26">
        <f t="shared" si="33"/>
        <v>44.3</v>
      </c>
      <c r="K229" s="54">
        <f t="shared" si="33"/>
        <v>17.5</v>
      </c>
      <c r="L229" s="228">
        <f t="shared" si="33"/>
        <v>1.95</v>
      </c>
      <c r="M229" s="56"/>
      <c r="N229" s="11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1:26" ht="13.5">
      <c r="A230" s="87"/>
      <c r="B230" s="88" t="s">
        <v>47</v>
      </c>
      <c r="C230" s="266" t="e">
        <f>C210+C213+C221+C229</f>
        <v>#VALUE!</v>
      </c>
      <c r="D230" s="88">
        <f>D210+D213+D221+D229</f>
        <v>38.78</v>
      </c>
      <c r="E230" s="88">
        <f aca="true" t="shared" si="34" ref="E230:J230">E210+E213+E221+E229</f>
        <v>44.33</v>
      </c>
      <c r="F230" s="88">
        <f t="shared" si="34"/>
        <v>200</v>
      </c>
      <c r="G230" s="88">
        <f t="shared" si="34"/>
        <v>1389</v>
      </c>
      <c r="H230" s="88">
        <f t="shared" si="34"/>
        <v>39.45000000000001</v>
      </c>
      <c r="I230" s="88">
        <f t="shared" si="34"/>
        <v>0.6100000000000001</v>
      </c>
      <c r="J230" s="88">
        <f t="shared" si="34"/>
        <v>95.35</v>
      </c>
      <c r="K230" s="170" t="e">
        <f>SUM(K210+#REF!+#REF!+K229)</f>
        <v>#REF!</v>
      </c>
      <c r="L230" s="171" t="e">
        <f>SUM(L210+#REF!+#REF!+L229)</f>
        <v>#REF!</v>
      </c>
      <c r="M230" s="172"/>
      <c r="O230" s="49"/>
      <c r="P230" s="173"/>
      <c r="Q230" s="37"/>
      <c r="R230" s="84"/>
      <c r="S230" s="37"/>
      <c r="T230" s="37"/>
      <c r="U230" s="37"/>
      <c r="V230" s="37"/>
      <c r="W230" s="37"/>
      <c r="X230" s="14"/>
      <c r="Y230" s="37"/>
      <c r="Z230" s="49"/>
    </row>
    <row r="231" spans="1:26" s="9" customFormat="1" ht="13.5">
      <c r="A231" s="245">
        <v>25.04</v>
      </c>
      <c r="B231" s="246" t="s">
        <v>206</v>
      </c>
      <c r="C231" s="252" t="str">
        <f>"1/40"</f>
        <v>1/40</v>
      </c>
      <c r="D231" s="247">
        <v>0.4</v>
      </c>
      <c r="E231" s="247">
        <v>0.1</v>
      </c>
      <c r="F231" s="247">
        <v>1.5</v>
      </c>
      <c r="G231" s="247">
        <v>10</v>
      </c>
      <c r="H231" s="247"/>
      <c r="I231" s="247"/>
      <c r="J231" s="247">
        <v>9.8</v>
      </c>
      <c r="K231" s="68"/>
      <c r="L231" s="69"/>
      <c r="M231" s="70"/>
      <c r="O231" s="71"/>
      <c r="P231" s="66"/>
      <c r="Q231" s="79"/>
      <c r="R231" s="66"/>
      <c r="S231" s="66"/>
      <c r="T231" s="66"/>
      <c r="U231" s="66"/>
      <c r="V231" s="66"/>
      <c r="W231" s="66"/>
      <c r="X231" s="66"/>
      <c r="Y231" s="52"/>
      <c r="Z231" s="52"/>
    </row>
    <row r="232" spans="2:26" ht="13.5">
      <c r="B232" s="37"/>
      <c r="C232" s="83"/>
      <c r="D232" s="37"/>
      <c r="E232" s="37"/>
      <c r="F232" s="37"/>
      <c r="G232" s="37"/>
      <c r="H232" s="37"/>
      <c r="J232" s="37"/>
      <c r="M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5:26" ht="13.5">
      <c r="O233" s="73"/>
      <c r="P233" s="37"/>
      <c r="Q233" s="83"/>
      <c r="R233" s="37"/>
      <c r="S233" s="37"/>
      <c r="T233" s="37"/>
      <c r="U233" s="37"/>
      <c r="V233" s="37"/>
      <c r="W233" s="14"/>
      <c r="X233" s="37"/>
      <c r="Y233" s="49"/>
      <c r="Z233" s="49"/>
    </row>
    <row r="234" spans="2:26" ht="11.25" customHeight="1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8">
      <c r="A235" s="301" t="s">
        <v>58</v>
      </c>
      <c r="B235" s="301"/>
      <c r="C235" s="301"/>
      <c r="D235" s="15"/>
      <c r="E235" s="15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6.5" customHeight="1">
      <c r="A236" s="301" t="s">
        <v>84</v>
      </c>
      <c r="B236" s="301"/>
      <c r="C236" s="301"/>
      <c r="D236" s="301"/>
      <c r="E236" s="15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7.25" customHeight="1">
      <c r="A237" s="301" t="s">
        <v>2</v>
      </c>
      <c r="B237" s="301"/>
      <c r="C237" s="301"/>
      <c r="D237" s="301"/>
      <c r="E237" s="15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20.25" customHeight="1">
      <c r="A238" s="296" t="s">
        <v>3</v>
      </c>
      <c r="B238" s="296" t="s">
        <v>4</v>
      </c>
      <c r="C238" s="296" t="s">
        <v>5</v>
      </c>
      <c r="D238" s="303" t="s">
        <v>6</v>
      </c>
      <c r="E238" s="303"/>
      <c r="F238" s="303"/>
      <c r="G238" s="310" t="s">
        <v>7</v>
      </c>
      <c r="H238" s="6" t="s">
        <v>8</v>
      </c>
      <c r="I238" s="6"/>
      <c r="J238" s="303" t="s">
        <v>8</v>
      </c>
      <c r="K238" s="303"/>
      <c r="L238" s="303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8.75" customHeight="1">
      <c r="A239" s="296"/>
      <c r="B239" s="296"/>
      <c r="C239" s="296"/>
      <c r="D239" s="6" t="s">
        <v>10</v>
      </c>
      <c r="E239" s="6" t="s">
        <v>11</v>
      </c>
      <c r="F239" s="6" t="s">
        <v>12</v>
      </c>
      <c r="G239" s="311"/>
      <c r="H239" s="6" t="s">
        <v>13</v>
      </c>
      <c r="I239" s="6" t="s">
        <v>14</v>
      </c>
      <c r="J239" s="6" t="s">
        <v>15</v>
      </c>
      <c r="K239" s="6" t="s">
        <v>16</v>
      </c>
      <c r="L239" s="6" t="s">
        <v>17</v>
      </c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3.5">
      <c r="A240" s="307" t="s">
        <v>18</v>
      </c>
      <c r="B240" s="308"/>
      <c r="C240" s="159"/>
      <c r="D240" s="159"/>
      <c r="E240" s="159"/>
      <c r="F240" s="159"/>
      <c r="G240" s="159"/>
      <c r="H240" s="159"/>
      <c r="I240" s="159"/>
      <c r="J240" s="159"/>
      <c r="K240" s="159"/>
      <c r="L240" s="174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s="9" customFormat="1" ht="13.5">
      <c r="A241" s="17">
        <v>311</v>
      </c>
      <c r="B241" s="20" t="s">
        <v>100</v>
      </c>
      <c r="C241" s="44" t="s">
        <v>20</v>
      </c>
      <c r="D241" s="24">
        <v>4.2</v>
      </c>
      <c r="E241" s="24">
        <v>6</v>
      </c>
      <c r="F241" s="24">
        <v>27.3</v>
      </c>
      <c r="G241" s="24">
        <v>177</v>
      </c>
      <c r="H241" s="24">
        <v>0.004</v>
      </c>
      <c r="I241" s="24">
        <v>0.11</v>
      </c>
      <c r="J241" s="24">
        <v>0.38</v>
      </c>
      <c r="K241" s="20">
        <v>128.82</v>
      </c>
      <c r="L241" s="20">
        <v>1.17</v>
      </c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spans="1:26" s="9" customFormat="1" ht="13.5">
      <c r="A242" s="21" t="s">
        <v>69</v>
      </c>
      <c r="B242" s="22" t="s">
        <v>70</v>
      </c>
      <c r="C242" s="21" t="s">
        <v>23</v>
      </c>
      <c r="D242" s="22">
        <v>2.7</v>
      </c>
      <c r="E242" s="22">
        <v>2</v>
      </c>
      <c r="F242" s="22">
        <v>9.9</v>
      </c>
      <c r="G242" s="22">
        <v>70</v>
      </c>
      <c r="H242" s="22">
        <v>0.03</v>
      </c>
      <c r="I242" s="22">
        <v>0.12</v>
      </c>
      <c r="J242" s="22">
        <v>0.39</v>
      </c>
      <c r="K242" s="20">
        <v>51.37</v>
      </c>
      <c r="L242" s="20">
        <v>0.01</v>
      </c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spans="1:26" s="9" customFormat="1" ht="17.25" customHeight="1">
      <c r="A243" s="17" t="s">
        <v>169</v>
      </c>
      <c r="B243" s="20" t="s">
        <v>101</v>
      </c>
      <c r="C243" s="28" t="s">
        <v>136</v>
      </c>
      <c r="D243" s="20">
        <v>4.9</v>
      </c>
      <c r="E243" s="20">
        <v>7</v>
      </c>
      <c r="F243" s="20">
        <v>14.9</v>
      </c>
      <c r="G243" s="20">
        <v>146</v>
      </c>
      <c r="H243" s="24">
        <v>0.04</v>
      </c>
      <c r="I243" s="24">
        <v>0.07</v>
      </c>
      <c r="J243" s="24">
        <v>0.1</v>
      </c>
      <c r="K243" s="20">
        <v>104.8</v>
      </c>
      <c r="L243" s="20">
        <v>0.84</v>
      </c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spans="1:26" s="10" customFormat="1" ht="13.5">
      <c r="A244" s="25"/>
      <c r="B244" s="26" t="s">
        <v>27</v>
      </c>
      <c r="C244" s="227">
        <v>349</v>
      </c>
      <c r="D244" s="26">
        <f aca="true" t="shared" si="35" ref="D244:J244">SUM(D241:D243)</f>
        <v>11.8</v>
      </c>
      <c r="E244" s="26">
        <f t="shared" si="35"/>
        <v>15</v>
      </c>
      <c r="F244" s="26">
        <f t="shared" si="35"/>
        <v>52.1</v>
      </c>
      <c r="G244" s="26">
        <f t="shared" si="35"/>
        <v>393</v>
      </c>
      <c r="H244" s="26">
        <f t="shared" si="35"/>
        <v>0.07400000000000001</v>
      </c>
      <c r="I244" s="26">
        <f t="shared" si="35"/>
        <v>0.3</v>
      </c>
      <c r="J244" s="26">
        <f t="shared" si="35"/>
        <v>0.87</v>
      </c>
      <c r="K244" s="3"/>
      <c r="L244" s="4"/>
      <c r="N244" s="11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ht="13.5" customHeight="1">
      <c r="A245" s="297" t="s">
        <v>28</v>
      </c>
      <c r="B245" s="298"/>
      <c r="C245" s="161"/>
      <c r="D245" s="3"/>
      <c r="E245" s="3"/>
      <c r="F245" s="3"/>
      <c r="G245" s="3"/>
      <c r="H245" s="3"/>
      <c r="I245" s="3"/>
      <c r="J245" s="3"/>
      <c r="K245" s="75">
        <v>14.1</v>
      </c>
      <c r="L245" s="75">
        <v>0.86</v>
      </c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s="9" customFormat="1" ht="13.5">
      <c r="A246" s="17"/>
      <c r="B246" s="27" t="s">
        <v>167</v>
      </c>
      <c r="C246" s="28" t="s">
        <v>23</v>
      </c>
      <c r="D246" s="20">
        <v>0.8</v>
      </c>
      <c r="E246" s="20">
        <v>0.2</v>
      </c>
      <c r="F246" s="20">
        <v>15.2</v>
      </c>
      <c r="G246" s="20">
        <v>65</v>
      </c>
      <c r="H246" s="20">
        <v>0.04</v>
      </c>
      <c r="I246" s="20">
        <v>0.2</v>
      </c>
      <c r="J246" s="20">
        <v>3</v>
      </c>
      <c r="K246" s="20">
        <f>SUM(K240:K245)</f>
        <v>299.09000000000003</v>
      </c>
      <c r="L246" s="20">
        <f>SUM(L240:L245)</f>
        <v>2.88</v>
      </c>
      <c r="O246" s="52"/>
      <c r="P246" s="114"/>
      <c r="Q246" s="66"/>
      <c r="R246" s="79"/>
      <c r="S246" s="66"/>
      <c r="T246" s="66"/>
      <c r="U246" s="66"/>
      <c r="V246" s="66"/>
      <c r="W246" s="66"/>
      <c r="X246" s="66"/>
      <c r="Y246" s="66"/>
      <c r="Z246" s="52"/>
    </row>
    <row r="247" spans="1:26" s="10" customFormat="1" ht="13.5">
      <c r="A247" s="25"/>
      <c r="B247" s="26" t="s">
        <v>27</v>
      </c>
      <c r="C247" s="227">
        <v>150</v>
      </c>
      <c r="D247" s="29">
        <f>D246</f>
        <v>0.8</v>
      </c>
      <c r="E247" s="29">
        <f aca="true" t="shared" si="36" ref="E247:J247">E246</f>
        <v>0.2</v>
      </c>
      <c r="F247" s="29">
        <f t="shared" si="36"/>
        <v>15.2</v>
      </c>
      <c r="G247" s="29">
        <f t="shared" si="36"/>
        <v>65</v>
      </c>
      <c r="H247" s="29">
        <f t="shared" si="36"/>
        <v>0.04</v>
      </c>
      <c r="I247" s="29">
        <f t="shared" si="36"/>
        <v>0.2</v>
      </c>
      <c r="J247" s="29">
        <f t="shared" si="36"/>
        <v>3</v>
      </c>
      <c r="K247" s="3"/>
      <c r="L247" s="4"/>
      <c r="N247" s="11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ht="13.5">
      <c r="A248" s="297" t="s">
        <v>32</v>
      </c>
      <c r="B248" s="298"/>
      <c r="C248" s="161"/>
      <c r="D248" s="3"/>
      <c r="E248" s="3"/>
      <c r="F248" s="3"/>
      <c r="G248" s="3"/>
      <c r="H248" s="3"/>
      <c r="I248" s="3"/>
      <c r="J248" s="3"/>
      <c r="K248" s="75">
        <v>8.4</v>
      </c>
      <c r="L248" s="75">
        <v>0.54</v>
      </c>
      <c r="O248" s="37"/>
      <c r="P248" s="37"/>
      <c r="Q248" s="166"/>
      <c r="R248" s="84"/>
      <c r="S248" s="37"/>
      <c r="T248" s="37"/>
      <c r="U248" s="37"/>
      <c r="V248" s="37"/>
      <c r="W248" s="37"/>
      <c r="X248" s="37"/>
      <c r="Y248" s="37"/>
      <c r="Z248" s="49"/>
    </row>
    <row r="249" spans="1:26" s="9" customFormat="1" ht="13.5">
      <c r="A249" s="44">
        <v>78</v>
      </c>
      <c r="B249" s="20" t="s">
        <v>102</v>
      </c>
      <c r="C249" s="28" t="s">
        <v>33</v>
      </c>
      <c r="D249" s="20">
        <v>0.7</v>
      </c>
      <c r="E249" s="20">
        <v>2.9</v>
      </c>
      <c r="F249" s="20">
        <v>3.7</v>
      </c>
      <c r="G249" s="20">
        <v>43</v>
      </c>
      <c r="H249" s="24">
        <v>0.02</v>
      </c>
      <c r="I249" s="24">
        <v>0.02</v>
      </c>
      <c r="J249" s="24">
        <v>1.34</v>
      </c>
      <c r="K249" s="20">
        <v>221.7</v>
      </c>
      <c r="L249" s="20">
        <v>0.17</v>
      </c>
      <c r="N249" s="60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spans="1:26" s="9" customFormat="1" ht="16.5" customHeight="1">
      <c r="A250" s="17">
        <v>135</v>
      </c>
      <c r="B250" s="18" t="s">
        <v>200</v>
      </c>
      <c r="C250" s="28" t="s">
        <v>23</v>
      </c>
      <c r="D250" s="20">
        <v>1.1</v>
      </c>
      <c r="E250" s="20">
        <v>3.1</v>
      </c>
      <c r="F250" s="20">
        <v>6.4</v>
      </c>
      <c r="G250" s="20">
        <v>61</v>
      </c>
      <c r="H250" s="20">
        <v>0.03</v>
      </c>
      <c r="I250" s="20">
        <v>0.03</v>
      </c>
      <c r="J250" s="20">
        <v>5.11</v>
      </c>
      <c r="K250" s="20">
        <v>50.88</v>
      </c>
      <c r="L250" s="20">
        <v>2.03</v>
      </c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spans="1:26" s="9" customFormat="1" ht="17.25" customHeight="1">
      <c r="A251" s="17">
        <v>487</v>
      </c>
      <c r="B251" s="18" t="s">
        <v>103</v>
      </c>
      <c r="C251" s="28" t="s">
        <v>55</v>
      </c>
      <c r="D251" s="31">
        <v>9</v>
      </c>
      <c r="E251" s="20">
        <v>8.5</v>
      </c>
      <c r="F251" s="20">
        <v>0.2</v>
      </c>
      <c r="G251" s="20">
        <v>113</v>
      </c>
      <c r="H251" s="20"/>
      <c r="I251" s="20"/>
      <c r="J251" s="20">
        <v>0.5</v>
      </c>
      <c r="K251" s="20"/>
      <c r="L251" s="20"/>
      <c r="O251" s="60"/>
      <c r="P251" s="60"/>
      <c r="Q251" s="66"/>
      <c r="R251" s="79"/>
      <c r="S251" s="66"/>
      <c r="T251" s="66"/>
      <c r="U251" s="66"/>
      <c r="V251" s="66"/>
      <c r="W251" s="66"/>
      <c r="X251" s="60"/>
      <c r="Y251" s="66"/>
      <c r="Z251" s="52"/>
    </row>
    <row r="252" spans="1:26" s="9" customFormat="1" ht="13.5">
      <c r="A252" s="17">
        <v>332</v>
      </c>
      <c r="B252" s="18" t="s">
        <v>97</v>
      </c>
      <c r="C252" s="17" t="s">
        <v>114</v>
      </c>
      <c r="D252" s="20">
        <v>4.3</v>
      </c>
      <c r="E252" s="20">
        <v>3.4</v>
      </c>
      <c r="F252" s="20">
        <v>26.7</v>
      </c>
      <c r="G252" s="20">
        <v>157</v>
      </c>
      <c r="H252" s="20">
        <v>0.09</v>
      </c>
      <c r="I252" s="20">
        <v>0.08</v>
      </c>
      <c r="J252" s="20">
        <v>0</v>
      </c>
      <c r="K252" s="20">
        <v>35.62</v>
      </c>
      <c r="L252" s="20">
        <v>1.04</v>
      </c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spans="1:26" s="9" customFormat="1" ht="20.25" customHeight="1">
      <c r="A253" s="17">
        <v>699</v>
      </c>
      <c r="B253" s="18" t="s">
        <v>266</v>
      </c>
      <c r="C253" s="28" t="s">
        <v>23</v>
      </c>
      <c r="D253" s="20">
        <v>0.01</v>
      </c>
      <c r="E253" s="20">
        <v>0.01</v>
      </c>
      <c r="F253" s="20">
        <v>14.1</v>
      </c>
      <c r="G253" s="20">
        <v>54</v>
      </c>
      <c r="H253" s="20">
        <v>0.01</v>
      </c>
      <c r="I253" s="20">
        <v>0.02</v>
      </c>
      <c r="J253" s="20">
        <v>1.68</v>
      </c>
      <c r="K253" s="20"/>
      <c r="L253" s="20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spans="1:26" s="9" customFormat="1" ht="18" customHeight="1">
      <c r="A254" s="95" t="s">
        <v>29</v>
      </c>
      <c r="B254" s="20" t="s">
        <v>40</v>
      </c>
      <c r="C254" s="28" t="s">
        <v>33</v>
      </c>
      <c r="D254" s="20">
        <v>2.6</v>
      </c>
      <c r="E254" s="20">
        <v>0.5</v>
      </c>
      <c r="F254" s="31">
        <v>14</v>
      </c>
      <c r="G254" s="20">
        <v>77</v>
      </c>
      <c r="H254" s="20">
        <v>0.07</v>
      </c>
      <c r="I254" s="20">
        <v>0.03</v>
      </c>
      <c r="J254" s="20">
        <v>0</v>
      </c>
      <c r="K254" s="63">
        <v>17.5</v>
      </c>
      <c r="L254" s="63">
        <v>1.95</v>
      </c>
      <c r="O254" s="52"/>
      <c r="P254" s="60"/>
      <c r="Q254" s="80"/>
      <c r="R254" s="81"/>
      <c r="S254" s="82"/>
      <c r="T254" s="82"/>
      <c r="U254" s="82"/>
      <c r="V254" s="82"/>
      <c r="W254" s="82"/>
      <c r="X254" s="82"/>
      <c r="Y254" s="82"/>
      <c r="Z254" s="52"/>
    </row>
    <row r="255" spans="1:26" s="10" customFormat="1" ht="13.5">
      <c r="A255" s="25"/>
      <c r="B255" s="26" t="s">
        <v>27</v>
      </c>
      <c r="C255" s="48" t="s">
        <v>203</v>
      </c>
      <c r="D255" s="26">
        <f>SUM(D249:D254)</f>
        <v>17.71</v>
      </c>
      <c r="E255" s="26">
        <f aca="true" t="shared" si="37" ref="E255:J255">SUM(E249:E254)</f>
        <v>18.41</v>
      </c>
      <c r="F255" s="26">
        <f t="shared" si="37"/>
        <v>65.1</v>
      </c>
      <c r="G255" s="26">
        <f t="shared" si="37"/>
        <v>505</v>
      </c>
      <c r="H255" s="26">
        <f t="shared" si="37"/>
        <v>0.22000000000000003</v>
      </c>
      <c r="I255" s="26">
        <f t="shared" si="37"/>
        <v>0.18</v>
      </c>
      <c r="J255" s="26">
        <f t="shared" si="37"/>
        <v>8.63</v>
      </c>
      <c r="K255" s="3"/>
      <c r="L255" s="4"/>
      <c r="N255" s="11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ht="13.5">
      <c r="A256" s="299" t="s">
        <v>41</v>
      </c>
      <c r="B256" s="299"/>
      <c r="C256" s="134"/>
      <c r="D256" s="3"/>
      <c r="E256" s="3"/>
      <c r="F256" s="3"/>
      <c r="G256" s="3"/>
      <c r="H256" s="3"/>
      <c r="I256" s="3"/>
      <c r="J256" s="3"/>
      <c r="K256" s="75">
        <v>41.84</v>
      </c>
      <c r="L256" s="75">
        <v>0.64</v>
      </c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s="9" customFormat="1" ht="13.5">
      <c r="A257" s="17">
        <v>392</v>
      </c>
      <c r="B257" s="20" t="s">
        <v>267</v>
      </c>
      <c r="C257" s="28" t="s">
        <v>270</v>
      </c>
      <c r="D257" s="20">
        <v>7.5</v>
      </c>
      <c r="E257" s="31">
        <v>12.6</v>
      </c>
      <c r="F257" s="20">
        <v>3.1</v>
      </c>
      <c r="G257" s="20">
        <v>156</v>
      </c>
      <c r="H257" s="20"/>
      <c r="I257" s="20"/>
      <c r="J257" s="20">
        <v>0.27</v>
      </c>
      <c r="K257" s="76"/>
      <c r="L257" s="76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spans="1:26" s="9" customFormat="1" ht="13.5">
      <c r="A258" s="17">
        <v>280</v>
      </c>
      <c r="B258" s="20" t="s">
        <v>310</v>
      </c>
      <c r="C258" s="28" t="s">
        <v>55</v>
      </c>
      <c r="D258" s="31">
        <v>6</v>
      </c>
      <c r="E258" s="20">
        <v>3.5</v>
      </c>
      <c r="F258" s="20">
        <v>20.2</v>
      </c>
      <c r="G258" s="20">
        <v>139</v>
      </c>
      <c r="H258" s="20"/>
      <c r="I258" s="20"/>
      <c r="J258" s="20">
        <v>0</v>
      </c>
      <c r="K258" s="20"/>
      <c r="L258" s="20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spans="1:26" s="9" customFormat="1" ht="13.5">
      <c r="A259" s="17" t="s">
        <v>223</v>
      </c>
      <c r="B259" s="20" t="s">
        <v>44</v>
      </c>
      <c r="C259" s="28" t="s">
        <v>74</v>
      </c>
      <c r="D259" s="20">
        <v>2.28</v>
      </c>
      <c r="E259" s="20">
        <v>0.27</v>
      </c>
      <c r="F259" s="20">
        <v>14.1</v>
      </c>
      <c r="G259" s="20">
        <v>69</v>
      </c>
      <c r="H259" s="20">
        <v>0.09</v>
      </c>
      <c r="I259" s="20">
        <v>0.04</v>
      </c>
      <c r="J259" s="20">
        <v>0</v>
      </c>
      <c r="K259" s="68"/>
      <c r="L259" s="69"/>
      <c r="M259" s="70"/>
      <c r="O259" s="71"/>
      <c r="P259" s="66"/>
      <c r="Q259" s="79"/>
      <c r="R259" s="66"/>
      <c r="S259" s="66"/>
      <c r="T259" s="66"/>
      <c r="U259" s="66"/>
      <c r="V259" s="66"/>
      <c r="W259" s="66"/>
      <c r="X259" s="66"/>
      <c r="Y259" s="52"/>
      <c r="Z259" s="52"/>
    </row>
    <row r="260" spans="1:26" s="9" customFormat="1" ht="13.5">
      <c r="A260" s="28" t="s">
        <v>29</v>
      </c>
      <c r="B260" s="20" t="s">
        <v>57</v>
      </c>
      <c r="C260" s="28" t="s">
        <v>31</v>
      </c>
      <c r="D260" s="20">
        <v>0.4</v>
      </c>
      <c r="E260" s="20">
        <v>0.4</v>
      </c>
      <c r="F260" s="20">
        <v>9.8</v>
      </c>
      <c r="G260" s="20">
        <v>49</v>
      </c>
      <c r="H260" s="20">
        <v>0.08</v>
      </c>
      <c r="I260" s="20">
        <v>0.06</v>
      </c>
      <c r="J260" s="20">
        <v>10</v>
      </c>
      <c r="K260" s="20"/>
      <c r="L260" s="20"/>
      <c r="M260" s="151"/>
      <c r="O260" s="60"/>
      <c r="P260" s="66"/>
      <c r="Q260" s="79"/>
      <c r="R260" s="66"/>
      <c r="S260" s="66"/>
      <c r="T260" s="66"/>
      <c r="U260" s="66"/>
      <c r="V260" s="66"/>
      <c r="W260" s="66"/>
      <c r="X260" s="66"/>
      <c r="Y260" s="52"/>
      <c r="Z260" s="52"/>
    </row>
    <row r="261" spans="1:26" s="9" customFormat="1" ht="13.5">
      <c r="A261" s="21" t="s">
        <v>21</v>
      </c>
      <c r="B261" s="22" t="s">
        <v>22</v>
      </c>
      <c r="C261" s="47" t="s">
        <v>23</v>
      </c>
      <c r="D261" s="22">
        <v>1.1</v>
      </c>
      <c r="E261" s="22">
        <v>0.8</v>
      </c>
      <c r="F261" s="22">
        <v>6.2</v>
      </c>
      <c r="G261" s="22">
        <v>36</v>
      </c>
      <c r="H261" s="22"/>
      <c r="I261" s="22"/>
      <c r="J261" s="22">
        <v>0.19</v>
      </c>
      <c r="K261" s="20"/>
      <c r="L261" s="20"/>
      <c r="M261" s="111"/>
      <c r="O261" s="60"/>
      <c r="P261" s="66"/>
      <c r="Q261" s="79"/>
      <c r="R261" s="66"/>
      <c r="S261" s="66"/>
      <c r="T261" s="66"/>
      <c r="U261" s="66"/>
      <c r="V261" s="66"/>
      <c r="W261" s="66"/>
      <c r="X261" s="66"/>
      <c r="Y261" s="52"/>
      <c r="Z261" s="52"/>
    </row>
    <row r="262" spans="1:26" s="10" customFormat="1" ht="18" customHeight="1">
      <c r="A262" s="25"/>
      <c r="B262" s="26" t="s">
        <v>27</v>
      </c>
      <c r="C262" s="48" t="s">
        <v>137</v>
      </c>
      <c r="D262" s="26">
        <f>SUM(D257:D261)</f>
        <v>17.28</v>
      </c>
      <c r="E262" s="26">
        <f aca="true" t="shared" si="38" ref="E262:J262">SUM(E257:E261)</f>
        <v>17.57</v>
      </c>
      <c r="F262" s="26">
        <f t="shared" si="38"/>
        <v>53.400000000000006</v>
      </c>
      <c r="G262" s="26">
        <f t="shared" si="38"/>
        <v>449</v>
      </c>
      <c r="H262" s="26">
        <f t="shared" si="38"/>
        <v>0.16999999999999998</v>
      </c>
      <c r="I262" s="26">
        <f t="shared" si="38"/>
        <v>0.1</v>
      </c>
      <c r="J262" s="26">
        <f t="shared" si="38"/>
        <v>10.459999999999999</v>
      </c>
      <c r="K262" s="113"/>
      <c r="L262" s="113"/>
      <c r="N262" s="11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1:26" ht="34.5" customHeight="1">
      <c r="A263" s="96"/>
      <c r="B263" s="97" t="s">
        <v>47</v>
      </c>
      <c r="C263" s="98">
        <f>C244+C247+C255+C262</f>
        <v>1518</v>
      </c>
      <c r="D263" s="97">
        <f>D244+D247+D255+D262</f>
        <v>47.59</v>
      </c>
      <c r="E263" s="97">
        <f aca="true" t="shared" si="39" ref="E263:J263">E244+E247+E255+E262</f>
        <v>51.18</v>
      </c>
      <c r="F263" s="97">
        <f t="shared" si="39"/>
        <v>185.79999999999998</v>
      </c>
      <c r="G263" s="97">
        <f t="shared" si="39"/>
        <v>1412</v>
      </c>
      <c r="H263" s="97">
        <f t="shared" si="39"/>
        <v>0.504</v>
      </c>
      <c r="I263" s="97">
        <f t="shared" si="39"/>
        <v>0.7799999999999999</v>
      </c>
      <c r="J263" s="97">
        <f t="shared" si="39"/>
        <v>22.96</v>
      </c>
      <c r="K263" s="37"/>
      <c r="L263" s="37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s="9" customFormat="1" ht="20.25" customHeight="1">
      <c r="A264" s="17"/>
      <c r="B264" s="20"/>
      <c r="C264" s="28"/>
      <c r="D264" s="20"/>
      <c r="E264" s="20"/>
      <c r="F264" s="20"/>
      <c r="G264" s="20"/>
      <c r="H264" s="20"/>
      <c r="I264" s="20"/>
      <c r="J264" s="20"/>
      <c r="K264" s="20"/>
      <c r="L264" s="20"/>
      <c r="O264" s="60"/>
      <c r="P264" s="144"/>
      <c r="Q264" s="79"/>
      <c r="R264" s="66"/>
      <c r="S264" s="66"/>
      <c r="T264" s="66"/>
      <c r="U264" s="66"/>
      <c r="V264" s="66"/>
      <c r="W264" s="66"/>
      <c r="X264" s="66"/>
      <c r="Y264" s="52"/>
      <c r="Z264" s="52"/>
    </row>
    <row r="265" spans="1:26" ht="15.75" customHeight="1">
      <c r="A265" s="176"/>
      <c r="B265" s="172"/>
      <c r="C265" s="172"/>
      <c r="D265" s="172"/>
      <c r="E265" s="172"/>
      <c r="F265" s="172"/>
      <c r="G265" s="172"/>
      <c r="H265" s="172"/>
      <c r="I265" s="172"/>
      <c r="J265" s="172"/>
      <c r="M265" s="49"/>
      <c r="N265" s="52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8" customHeight="1">
      <c r="A266" s="309" t="s">
        <v>66</v>
      </c>
      <c r="B266" s="309"/>
      <c r="C266" s="309"/>
      <c r="D266" s="15"/>
      <c r="E266" s="15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9.5" customHeight="1">
      <c r="A267" s="301" t="s">
        <v>84</v>
      </c>
      <c r="B267" s="301"/>
      <c r="C267" s="301"/>
      <c r="D267" s="301"/>
      <c r="E267" s="15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9.5" customHeight="1">
      <c r="A268" s="302" t="s">
        <v>2</v>
      </c>
      <c r="B268" s="302"/>
      <c r="C268" s="302"/>
      <c r="D268" s="302"/>
      <c r="E268" s="15"/>
      <c r="K268" s="50" t="s">
        <v>16</v>
      </c>
      <c r="L268" s="50" t="s">
        <v>17</v>
      </c>
      <c r="O268" s="14"/>
      <c r="P268" s="37"/>
      <c r="Q268" s="83"/>
      <c r="R268" s="37"/>
      <c r="S268" s="37"/>
      <c r="T268" s="37"/>
      <c r="U268" s="37"/>
      <c r="V268" s="37"/>
      <c r="W268" s="37"/>
      <c r="X268" s="37"/>
      <c r="Y268" s="49"/>
      <c r="Z268" s="49"/>
    </row>
    <row r="269" spans="1:26" ht="18.75" customHeight="1">
      <c r="A269" s="296" t="s">
        <v>3</v>
      </c>
      <c r="B269" s="296" t="s">
        <v>4</v>
      </c>
      <c r="C269" s="296" t="s">
        <v>5</v>
      </c>
      <c r="D269" s="304" t="s">
        <v>6</v>
      </c>
      <c r="E269" s="305"/>
      <c r="F269" s="306"/>
      <c r="G269" s="296" t="s">
        <v>7</v>
      </c>
      <c r="H269" s="6" t="s">
        <v>8</v>
      </c>
      <c r="I269" s="6"/>
      <c r="J269" s="303" t="s">
        <v>8</v>
      </c>
      <c r="K269" s="303"/>
      <c r="L269" s="303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8" customHeight="1">
      <c r="A270" s="296"/>
      <c r="B270" s="296"/>
      <c r="C270" s="296"/>
      <c r="D270" s="6" t="s">
        <v>10</v>
      </c>
      <c r="E270" s="6" t="s">
        <v>11</v>
      </c>
      <c r="F270" s="6" t="s">
        <v>12</v>
      </c>
      <c r="G270" s="296"/>
      <c r="H270" s="6" t="s">
        <v>13</v>
      </c>
      <c r="I270" s="6" t="s">
        <v>14</v>
      </c>
      <c r="J270" s="6" t="s">
        <v>15</v>
      </c>
      <c r="K270" s="75">
        <v>121.7</v>
      </c>
      <c r="L270" s="75">
        <v>0.28</v>
      </c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8.75" customHeight="1">
      <c r="A271" s="297" t="s">
        <v>18</v>
      </c>
      <c r="B271" s="298"/>
      <c r="C271" s="3"/>
      <c r="D271" s="3"/>
      <c r="E271" s="3"/>
      <c r="F271" s="3"/>
      <c r="G271" s="3"/>
      <c r="H271" s="3"/>
      <c r="I271" s="3"/>
      <c r="J271" s="3"/>
      <c r="K271" s="75">
        <v>104.8</v>
      </c>
      <c r="L271" s="75">
        <v>0.84</v>
      </c>
      <c r="O271" s="49"/>
      <c r="P271" s="14"/>
      <c r="Q271" s="37"/>
      <c r="R271" s="126"/>
      <c r="S271" s="82"/>
      <c r="T271" s="82"/>
      <c r="U271" s="82"/>
      <c r="V271" s="82"/>
      <c r="W271" s="82"/>
      <c r="X271" s="82"/>
      <c r="Y271" s="82"/>
      <c r="Z271" s="49"/>
    </row>
    <row r="272" spans="1:26" s="9" customFormat="1" ht="16.5" customHeight="1">
      <c r="A272" s="17">
        <v>311</v>
      </c>
      <c r="B272" s="20" t="s">
        <v>105</v>
      </c>
      <c r="C272" s="28" t="s">
        <v>20</v>
      </c>
      <c r="D272" s="20">
        <v>5.6</v>
      </c>
      <c r="E272" s="20">
        <v>6.6</v>
      </c>
      <c r="F272" s="20">
        <v>26.4</v>
      </c>
      <c r="G272" s="20">
        <v>187</v>
      </c>
      <c r="H272" s="20">
        <v>0.13</v>
      </c>
      <c r="I272" s="20">
        <v>0.12</v>
      </c>
      <c r="J272" s="74">
        <v>0.4</v>
      </c>
      <c r="K272" s="20"/>
      <c r="L272" s="20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spans="1:26" s="9" customFormat="1" ht="16.5" customHeight="1">
      <c r="A273" s="21">
        <v>697</v>
      </c>
      <c r="B273" s="22" t="s">
        <v>50</v>
      </c>
      <c r="C273" s="47" t="s">
        <v>209</v>
      </c>
      <c r="D273" s="22">
        <v>4.8</v>
      </c>
      <c r="E273" s="22">
        <v>4.9</v>
      </c>
      <c r="F273" s="22">
        <v>7.5</v>
      </c>
      <c r="G273" s="22">
        <v>92</v>
      </c>
      <c r="H273" s="22">
        <v>0</v>
      </c>
      <c r="I273" s="22">
        <v>0.09</v>
      </c>
      <c r="J273" s="22">
        <v>0.91</v>
      </c>
      <c r="K273" s="20">
        <v>16.3</v>
      </c>
      <c r="L273" s="20">
        <v>0.45</v>
      </c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spans="1:26" s="9" customFormat="1" ht="13.5">
      <c r="A274" s="17" t="s">
        <v>24</v>
      </c>
      <c r="B274" s="20" t="s">
        <v>151</v>
      </c>
      <c r="C274" s="23" t="s">
        <v>150</v>
      </c>
      <c r="D274" s="20">
        <v>2.2</v>
      </c>
      <c r="E274" s="20">
        <v>0.8</v>
      </c>
      <c r="F274" s="20">
        <v>22.5</v>
      </c>
      <c r="G274" s="20">
        <v>108</v>
      </c>
      <c r="H274" s="24">
        <v>0.05</v>
      </c>
      <c r="I274" s="24">
        <v>0.02</v>
      </c>
      <c r="J274" s="24">
        <v>0</v>
      </c>
      <c r="K274" s="20">
        <v>12.1</v>
      </c>
      <c r="L274" s="20">
        <v>1.01</v>
      </c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spans="1:26" s="10" customFormat="1" ht="13.5">
      <c r="A275" s="25"/>
      <c r="B275" s="26" t="s">
        <v>27</v>
      </c>
      <c r="C275" s="221" t="s">
        <v>296</v>
      </c>
      <c r="D275" s="26">
        <f aca="true" t="shared" si="40" ref="D275:J275">SUM(D272:D274)</f>
        <v>12.599999999999998</v>
      </c>
      <c r="E275" s="26">
        <f t="shared" si="40"/>
        <v>12.3</v>
      </c>
      <c r="F275" s="26">
        <f t="shared" si="40"/>
        <v>56.4</v>
      </c>
      <c r="G275" s="26">
        <f t="shared" si="40"/>
        <v>387</v>
      </c>
      <c r="H275" s="26">
        <f t="shared" si="40"/>
        <v>0.18</v>
      </c>
      <c r="I275" s="26">
        <f t="shared" si="40"/>
        <v>0.22999999999999998</v>
      </c>
      <c r="J275" s="26">
        <f t="shared" si="40"/>
        <v>1.31</v>
      </c>
      <c r="K275" s="26">
        <v>68</v>
      </c>
      <c r="L275" s="26">
        <v>0.6</v>
      </c>
      <c r="N275" s="11"/>
      <c r="O275" s="56"/>
      <c r="P275" s="113"/>
      <c r="Q275" s="113"/>
      <c r="R275" s="181"/>
      <c r="S275" s="113"/>
      <c r="T275" s="113"/>
      <c r="U275" s="113"/>
      <c r="V275" s="113"/>
      <c r="W275" s="182"/>
      <c r="X275" s="182"/>
      <c r="Y275" s="182"/>
      <c r="Z275" s="56"/>
    </row>
    <row r="276" spans="1:26" ht="13.5">
      <c r="A276" s="297" t="s">
        <v>28</v>
      </c>
      <c r="B276" s="298"/>
      <c r="C276" s="3"/>
      <c r="D276" s="3"/>
      <c r="E276" s="3"/>
      <c r="F276" s="3"/>
      <c r="G276" s="3"/>
      <c r="H276" s="3"/>
      <c r="I276" s="3"/>
      <c r="J276" s="3"/>
      <c r="K276" s="3"/>
      <c r="L276" s="4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s="9" customFormat="1" ht="13.5">
      <c r="A277" s="17">
        <v>645</v>
      </c>
      <c r="B277" s="18" t="s">
        <v>106</v>
      </c>
      <c r="C277" s="28" t="s">
        <v>330</v>
      </c>
      <c r="D277" s="20">
        <v>3.8</v>
      </c>
      <c r="E277" s="20">
        <v>0.1</v>
      </c>
      <c r="F277" s="20">
        <v>9</v>
      </c>
      <c r="G277" s="20">
        <v>53</v>
      </c>
      <c r="H277" s="20"/>
      <c r="I277" s="20"/>
      <c r="J277" s="20">
        <v>0.4</v>
      </c>
      <c r="K277" s="232"/>
      <c r="L277" s="233"/>
      <c r="O277" s="52"/>
      <c r="P277" s="163"/>
      <c r="Q277" s="175"/>
      <c r="R277" s="17"/>
      <c r="S277" s="20"/>
      <c r="T277" s="20"/>
      <c r="U277" s="20"/>
      <c r="V277" s="20"/>
      <c r="W277" s="20"/>
      <c r="X277" s="63"/>
      <c r="Y277" s="20"/>
      <c r="Z277" s="52"/>
    </row>
    <row r="278" spans="1:26" s="11" customFormat="1" ht="13.5">
      <c r="A278" s="101"/>
      <c r="B278" s="29" t="s">
        <v>27</v>
      </c>
      <c r="C278" s="221" t="s">
        <v>331</v>
      </c>
      <c r="D278" s="29">
        <f>D277</f>
        <v>3.8</v>
      </c>
      <c r="E278" s="29">
        <f aca="true" t="shared" si="41" ref="E278:J278">E277</f>
        <v>0.1</v>
      </c>
      <c r="F278" s="29">
        <f t="shared" si="41"/>
        <v>9</v>
      </c>
      <c r="G278" s="29">
        <f t="shared" si="41"/>
        <v>53</v>
      </c>
      <c r="H278" s="29">
        <f t="shared" si="41"/>
        <v>0</v>
      </c>
      <c r="I278" s="29">
        <f t="shared" si="41"/>
        <v>0</v>
      </c>
      <c r="J278" s="29">
        <f t="shared" si="41"/>
        <v>0.4</v>
      </c>
      <c r="K278" s="29">
        <v>68</v>
      </c>
      <c r="L278" s="29">
        <v>0.6</v>
      </c>
      <c r="O278" s="117"/>
      <c r="P278" s="284"/>
      <c r="Q278" s="284"/>
      <c r="R278" s="285"/>
      <c r="S278" s="284"/>
      <c r="T278" s="284"/>
      <c r="U278" s="284"/>
      <c r="V278" s="284"/>
      <c r="W278" s="286"/>
      <c r="X278" s="286"/>
      <c r="Y278" s="286"/>
      <c r="Z278" s="117"/>
    </row>
    <row r="279" spans="1:26" ht="13.5">
      <c r="A279" s="297" t="s">
        <v>32</v>
      </c>
      <c r="B279" s="298"/>
      <c r="C279" s="134"/>
      <c r="D279" s="3"/>
      <c r="E279" s="3"/>
      <c r="F279" s="3"/>
      <c r="G279" s="3"/>
      <c r="H279" s="3"/>
      <c r="I279" s="3"/>
      <c r="J279" s="3"/>
      <c r="K279" s="75">
        <v>32.43</v>
      </c>
      <c r="L279" s="75">
        <v>0.71</v>
      </c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s="9" customFormat="1" ht="18" customHeight="1">
      <c r="A280" s="17">
        <v>37</v>
      </c>
      <c r="B280" s="18" t="s">
        <v>227</v>
      </c>
      <c r="C280" s="28" t="s">
        <v>33</v>
      </c>
      <c r="D280" s="20">
        <v>1.4</v>
      </c>
      <c r="E280" s="20">
        <v>4.7</v>
      </c>
      <c r="F280" s="20">
        <v>2.5</v>
      </c>
      <c r="G280" s="20">
        <v>58</v>
      </c>
      <c r="H280" s="20">
        <v>0.006</v>
      </c>
      <c r="I280" s="20">
        <v>0.01</v>
      </c>
      <c r="J280" s="20">
        <v>0.8</v>
      </c>
      <c r="K280" s="60"/>
      <c r="L280" s="60"/>
      <c r="O280" s="65"/>
      <c r="P280" s="144"/>
      <c r="Q280" s="79"/>
      <c r="R280" s="66"/>
      <c r="S280" s="66"/>
      <c r="T280" s="66"/>
      <c r="U280" s="66"/>
      <c r="V280" s="66"/>
      <c r="W280" s="66"/>
      <c r="X280" s="66"/>
      <c r="Y280" s="52"/>
      <c r="Z280" s="52"/>
    </row>
    <row r="281" spans="1:26" s="9" customFormat="1" ht="13.5">
      <c r="A281" s="17">
        <v>139</v>
      </c>
      <c r="B281" s="18" t="s">
        <v>107</v>
      </c>
      <c r="C281" s="28" t="s">
        <v>23</v>
      </c>
      <c r="D281" s="31">
        <v>4.2</v>
      </c>
      <c r="E281" s="20">
        <v>2.9</v>
      </c>
      <c r="F281" s="20">
        <v>16.4</v>
      </c>
      <c r="G281" s="20">
        <v>114.4</v>
      </c>
      <c r="H281" s="20">
        <v>0.15</v>
      </c>
      <c r="I281" s="20">
        <v>0.06</v>
      </c>
      <c r="J281" s="20">
        <v>2.6</v>
      </c>
      <c r="K281" s="20">
        <v>0.35</v>
      </c>
      <c r="L281" s="20">
        <v>0.02</v>
      </c>
      <c r="O281" s="52"/>
      <c r="P281" s="60"/>
      <c r="Q281" s="66"/>
      <c r="R281" s="115"/>
      <c r="S281" s="66"/>
      <c r="T281" s="66"/>
      <c r="U281" s="66"/>
      <c r="V281" s="66"/>
      <c r="W281" s="66"/>
      <c r="X281" s="66"/>
      <c r="Y281" s="60"/>
      <c r="Z281" s="52"/>
    </row>
    <row r="282" spans="1:26" s="9" customFormat="1" ht="13.5">
      <c r="A282" s="28" t="s">
        <v>297</v>
      </c>
      <c r="B282" s="20" t="s">
        <v>298</v>
      </c>
      <c r="C282" s="28" t="s">
        <v>82</v>
      </c>
      <c r="D282" s="20">
        <v>6.2</v>
      </c>
      <c r="E282" s="20">
        <v>6.4</v>
      </c>
      <c r="F282" s="20">
        <v>9.5</v>
      </c>
      <c r="G282" s="20">
        <v>123</v>
      </c>
      <c r="H282" s="20"/>
      <c r="I282" s="20"/>
      <c r="J282" s="20">
        <v>3.1</v>
      </c>
      <c r="K282" s="20"/>
      <c r="L282" s="20"/>
      <c r="O282" s="52"/>
      <c r="P282" s="163"/>
      <c r="Q282" s="175"/>
      <c r="R282" s="17"/>
      <c r="S282" s="20"/>
      <c r="T282" s="20"/>
      <c r="U282" s="20"/>
      <c r="V282" s="20"/>
      <c r="W282" s="20"/>
      <c r="X282" s="63"/>
      <c r="Y282" s="20"/>
      <c r="Z282" s="52"/>
    </row>
    <row r="283" spans="1:26" s="9" customFormat="1" ht="13.5">
      <c r="A283" s="17">
        <v>224</v>
      </c>
      <c r="B283" s="18" t="s">
        <v>164</v>
      </c>
      <c r="C283" s="28" t="s">
        <v>38</v>
      </c>
      <c r="D283" s="20">
        <v>2.12</v>
      </c>
      <c r="E283" s="20">
        <v>2.52</v>
      </c>
      <c r="F283" s="20">
        <v>13.23</v>
      </c>
      <c r="G283" s="20">
        <v>111.9</v>
      </c>
      <c r="H283" s="20"/>
      <c r="I283" s="20"/>
      <c r="J283" s="20">
        <v>23.7</v>
      </c>
      <c r="K283" s="20"/>
      <c r="L283" s="20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spans="1:26" s="9" customFormat="1" ht="13.5">
      <c r="A284" s="17">
        <v>705</v>
      </c>
      <c r="B284" s="18" t="s">
        <v>153</v>
      </c>
      <c r="C284" s="28" t="s">
        <v>23</v>
      </c>
      <c r="D284" s="20">
        <v>0.5</v>
      </c>
      <c r="E284" s="20">
        <v>0.2</v>
      </c>
      <c r="F284" s="20">
        <v>20.2</v>
      </c>
      <c r="G284" s="20">
        <v>83</v>
      </c>
      <c r="H284" s="20">
        <v>0</v>
      </c>
      <c r="I284" s="20">
        <v>0</v>
      </c>
      <c r="J284" s="20">
        <v>60</v>
      </c>
      <c r="K284" s="20"/>
      <c r="L284" s="20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spans="1:26" s="9" customFormat="1" ht="19.5" customHeight="1">
      <c r="A285" s="95" t="s">
        <v>29</v>
      </c>
      <c r="B285" s="20" t="s">
        <v>40</v>
      </c>
      <c r="C285" s="28" t="s">
        <v>33</v>
      </c>
      <c r="D285" s="20">
        <v>2.6</v>
      </c>
      <c r="E285" s="20">
        <v>0.5</v>
      </c>
      <c r="F285" s="31">
        <v>14</v>
      </c>
      <c r="G285" s="20">
        <v>77</v>
      </c>
      <c r="H285" s="20">
        <v>0.07</v>
      </c>
      <c r="I285" s="20">
        <v>0.03</v>
      </c>
      <c r="J285" s="20">
        <v>0</v>
      </c>
      <c r="K285" s="63">
        <v>17.5</v>
      </c>
      <c r="L285" s="63">
        <v>1.95</v>
      </c>
      <c r="O285" s="52"/>
      <c r="P285" s="60"/>
      <c r="Q285" s="80"/>
      <c r="R285" s="81"/>
      <c r="S285" s="82"/>
      <c r="T285" s="82"/>
      <c r="U285" s="82"/>
      <c r="V285" s="82"/>
      <c r="W285" s="82"/>
      <c r="X285" s="82"/>
      <c r="Y285" s="82"/>
      <c r="Z285" s="52"/>
    </row>
    <row r="286" spans="1:26" s="10" customFormat="1" ht="13.5">
      <c r="A286" s="25"/>
      <c r="B286" s="26" t="s">
        <v>27</v>
      </c>
      <c r="C286" s="221" t="s">
        <v>139</v>
      </c>
      <c r="D286" s="26">
        <f aca="true" t="shared" si="42" ref="D286:J286">SUM(D280:D285)</f>
        <v>17.020000000000003</v>
      </c>
      <c r="E286" s="26">
        <f t="shared" si="42"/>
        <v>17.22</v>
      </c>
      <c r="F286" s="26">
        <f t="shared" si="42"/>
        <v>75.83</v>
      </c>
      <c r="G286" s="26">
        <f t="shared" si="42"/>
        <v>567.3</v>
      </c>
      <c r="H286" s="26">
        <f t="shared" si="42"/>
        <v>0.226</v>
      </c>
      <c r="I286" s="26">
        <f t="shared" si="42"/>
        <v>0.09999999999999999</v>
      </c>
      <c r="J286" s="26">
        <f t="shared" si="42"/>
        <v>90.2</v>
      </c>
      <c r="K286" s="3"/>
      <c r="L286" s="4"/>
      <c r="N286" s="11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ht="13.5">
      <c r="A287" s="299" t="s">
        <v>41</v>
      </c>
      <c r="B287" s="299"/>
      <c r="C287" s="134"/>
      <c r="D287" s="3"/>
      <c r="E287" s="3"/>
      <c r="F287" s="3"/>
      <c r="G287" s="3"/>
      <c r="H287" s="3"/>
      <c r="I287" s="3"/>
      <c r="J287" s="3"/>
      <c r="K287" s="75">
        <v>2.4</v>
      </c>
      <c r="L287" s="75">
        <v>0.2</v>
      </c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s="9" customFormat="1" ht="13.5">
      <c r="A288" s="17">
        <v>369</v>
      </c>
      <c r="B288" s="18" t="s">
        <v>179</v>
      </c>
      <c r="C288" s="28" t="s">
        <v>82</v>
      </c>
      <c r="D288" s="20">
        <v>11.5</v>
      </c>
      <c r="E288" s="20">
        <v>4.7</v>
      </c>
      <c r="F288" s="20">
        <v>0.7</v>
      </c>
      <c r="G288" s="20">
        <v>91</v>
      </c>
      <c r="H288" s="20"/>
      <c r="I288" s="20"/>
      <c r="J288" s="20">
        <v>0.73</v>
      </c>
      <c r="K288" s="20"/>
      <c r="L288" s="20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spans="1:26" s="9" customFormat="1" ht="13.5">
      <c r="A289" s="28" t="s">
        <v>284</v>
      </c>
      <c r="B289" s="20" t="s">
        <v>37</v>
      </c>
      <c r="C289" s="28" t="s">
        <v>38</v>
      </c>
      <c r="D289" s="20">
        <v>2.4</v>
      </c>
      <c r="E289" s="20">
        <v>3.7</v>
      </c>
      <c r="F289" s="20">
        <v>16.1</v>
      </c>
      <c r="G289" s="20">
        <v>109</v>
      </c>
      <c r="H289" s="20"/>
      <c r="I289" s="20"/>
      <c r="J289" s="20">
        <v>8.34</v>
      </c>
      <c r="K289" s="20"/>
      <c r="L289" s="20"/>
      <c r="O289" s="52"/>
      <c r="P289" s="163"/>
      <c r="Q289" s="175"/>
      <c r="R289" s="17"/>
      <c r="S289" s="20"/>
      <c r="T289" s="20"/>
      <c r="U289" s="20"/>
      <c r="V289" s="20"/>
      <c r="W289" s="20"/>
      <c r="X289" s="63"/>
      <c r="Y289" s="20"/>
      <c r="Z289" s="52"/>
    </row>
    <row r="290" spans="1:26" s="9" customFormat="1" ht="13.5">
      <c r="A290" s="17" t="s">
        <v>223</v>
      </c>
      <c r="B290" s="20" t="s">
        <v>44</v>
      </c>
      <c r="C290" s="28" t="s">
        <v>45</v>
      </c>
      <c r="D290" s="20">
        <v>1.5</v>
      </c>
      <c r="E290" s="20">
        <v>0.2</v>
      </c>
      <c r="F290" s="20">
        <v>9.3</v>
      </c>
      <c r="G290" s="20">
        <v>46</v>
      </c>
      <c r="H290" s="20">
        <v>0.09</v>
      </c>
      <c r="I290" s="20">
        <v>0.04</v>
      </c>
      <c r="J290" s="20">
        <v>0</v>
      </c>
      <c r="K290" s="68"/>
      <c r="L290" s="69"/>
      <c r="M290" s="70"/>
      <c r="O290" s="71"/>
      <c r="P290" s="66"/>
      <c r="Q290" s="79"/>
      <c r="R290" s="66"/>
      <c r="S290" s="66"/>
      <c r="T290" s="66"/>
      <c r="U290" s="66"/>
      <c r="V290" s="66"/>
      <c r="W290" s="66"/>
      <c r="X290" s="66"/>
      <c r="Y290" s="52"/>
      <c r="Z290" s="52"/>
    </row>
    <row r="291" spans="1:26" s="9" customFormat="1" ht="13.5">
      <c r="A291" s="17" t="s">
        <v>21</v>
      </c>
      <c r="B291" s="20" t="s">
        <v>42</v>
      </c>
      <c r="C291" s="28" t="s">
        <v>23</v>
      </c>
      <c r="D291" s="20">
        <v>0.1</v>
      </c>
      <c r="E291" s="20">
        <v>0.02</v>
      </c>
      <c r="F291" s="20">
        <v>4.6</v>
      </c>
      <c r="G291" s="20">
        <v>18</v>
      </c>
      <c r="H291" s="20"/>
      <c r="I291" s="20"/>
      <c r="J291" s="20">
        <v>0</v>
      </c>
      <c r="K291" s="20"/>
      <c r="L291" s="20"/>
      <c r="O291" s="60"/>
      <c r="P291" s="66"/>
      <c r="Q291" s="79"/>
      <c r="R291" s="66"/>
      <c r="S291" s="66"/>
      <c r="T291" s="66"/>
      <c r="U291" s="66"/>
      <c r="V291" s="66"/>
      <c r="W291" s="60"/>
      <c r="X291" s="66"/>
      <c r="Y291" s="52"/>
      <c r="Z291" s="52"/>
    </row>
    <row r="292" spans="1:26" s="9" customFormat="1" ht="13.5">
      <c r="A292" s="17" t="s">
        <v>29</v>
      </c>
      <c r="B292" s="18" t="s">
        <v>43</v>
      </c>
      <c r="C292" s="28" t="s">
        <v>343</v>
      </c>
      <c r="D292" s="20">
        <v>0.7</v>
      </c>
      <c r="E292" s="20">
        <v>0.1</v>
      </c>
      <c r="F292" s="20">
        <v>5.9</v>
      </c>
      <c r="G292" s="20">
        <v>32</v>
      </c>
      <c r="H292" s="20">
        <v>38</v>
      </c>
      <c r="I292" s="20"/>
      <c r="J292" s="20">
        <v>43.4</v>
      </c>
      <c r="K292" s="20"/>
      <c r="L292" s="20"/>
      <c r="N292" s="60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spans="1:26" s="9" customFormat="1" ht="13.5">
      <c r="A293" s="17" t="s">
        <v>29</v>
      </c>
      <c r="B293" s="20" t="s">
        <v>152</v>
      </c>
      <c r="C293" s="28" t="s">
        <v>74</v>
      </c>
      <c r="D293" s="20">
        <v>2.2</v>
      </c>
      <c r="E293" s="20">
        <v>0.8</v>
      </c>
      <c r="F293" s="20">
        <v>13.7</v>
      </c>
      <c r="G293" s="20">
        <v>72</v>
      </c>
      <c r="H293" s="20"/>
      <c r="I293" s="20"/>
      <c r="J293" s="20">
        <v>0</v>
      </c>
      <c r="K293" s="20"/>
      <c r="L293" s="20"/>
      <c r="O293" s="60"/>
      <c r="P293" s="66"/>
      <c r="Q293" s="79"/>
      <c r="R293" s="66"/>
      <c r="S293" s="66"/>
      <c r="T293" s="66"/>
      <c r="U293" s="66"/>
      <c r="V293" s="66"/>
      <c r="W293" s="60"/>
      <c r="X293" s="66"/>
      <c r="Y293" s="52"/>
      <c r="Z293" s="52"/>
    </row>
    <row r="294" spans="1:26" s="11" customFormat="1" ht="13.5">
      <c r="A294" s="101"/>
      <c r="B294" s="29" t="s">
        <v>27</v>
      </c>
      <c r="C294" s="221" t="s">
        <v>299</v>
      </c>
      <c r="D294" s="29">
        <f aca="true" t="shared" si="43" ref="D294:J294">SUM(D288:D293)</f>
        <v>18.4</v>
      </c>
      <c r="E294" s="29">
        <f t="shared" si="43"/>
        <v>9.52</v>
      </c>
      <c r="F294" s="29">
        <f t="shared" si="43"/>
        <v>50.3</v>
      </c>
      <c r="G294" s="29">
        <f t="shared" si="43"/>
        <v>368</v>
      </c>
      <c r="H294" s="29">
        <f t="shared" si="43"/>
        <v>38.09</v>
      </c>
      <c r="I294" s="29">
        <f t="shared" si="43"/>
        <v>0.04</v>
      </c>
      <c r="J294" s="29">
        <f t="shared" si="43"/>
        <v>52.47</v>
      </c>
      <c r="K294" s="284"/>
      <c r="L294" s="284"/>
      <c r="O294" s="117"/>
      <c r="P294" s="284"/>
      <c r="Q294" s="287"/>
      <c r="R294" s="288"/>
      <c r="S294" s="284"/>
      <c r="T294" s="284"/>
      <c r="U294" s="284"/>
      <c r="V294" s="284"/>
      <c r="W294" s="284"/>
      <c r="X294" s="284"/>
      <c r="Y294" s="284"/>
      <c r="Z294" s="117"/>
    </row>
    <row r="295" spans="1:26" ht="13.5">
      <c r="A295" s="229"/>
      <c r="B295" s="230" t="s">
        <v>47</v>
      </c>
      <c r="C295" s="229" t="e">
        <f aca="true" t="shared" si="44" ref="C295:J295">C275+C278+C286+C294</f>
        <v>#VALUE!</v>
      </c>
      <c r="D295" s="230">
        <f t="shared" si="44"/>
        <v>51.82</v>
      </c>
      <c r="E295" s="230">
        <f t="shared" si="44"/>
        <v>39.14</v>
      </c>
      <c r="F295" s="230">
        <f t="shared" si="44"/>
        <v>191.53000000000003</v>
      </c>
      <c r="G295" s="230">
        <f t="shared" si="44"/>
        <v>1375.3</v>
      </c>
      <c r="H295" s="230">
        <f t="shared" si="44"/>
        <v>38.496</v>
      </c>
      <c r="I295" s="230">
        <f t="shared" si="44"/>
        <v>0.36999999999999994</v>
      </c>
      <c r="J295" s="230">
        <f t="shared" si="44"/>
        <v>144.38</v>
      </c>
      <c r="K295" s="37"/>
      <c r="L295" s="37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s="9" customFormat="1" ht="16.5" customHeight="1">
      <c r="A296" s="17">
        <v>71</v>
      </c>
      <c r="B296" s="18" t="s">
        <v>271</v>
      </c>
      <c r="C296" s="46" t="s">
        <v>33</v>
      </c>
      <c r="D296" s="24">
        <v>0.4</v>
      </c>
      <c r="E296" s="24">
        <v>1.8</v>
      </c>
      <c r="F296" s="24">
        <v>5.8</v>
      </c>
      <c r="G296" s="24">
        <v>40</v>
      </c>
      <c r="H296" s="24">
        <v>0.01</v>
      </c>
      <c r="I296" s="24">
        <v>0.01</v>
      </c>
      <c r="J296" s="24">
        <v>0.69</v>
      </c>
      <c r="K296" s="20">
        <v>35.4</v>
      </c>
      <c r="L296" s="20">
        <v>1.27</v>
      </c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spans="1:26" s="9" customFormat="1" ht="13.5">
      <c r="A297" s="21"/>
      <c r="B297" s="22"/>
      <c r="C297" s="47"/>
      <c r="D297" s="22"/>
      <c r="E297" s="22"/>
      <c r="F297" s="22"/>
      <c r="G297" s="22"/>
      <c r="H297" s="22"/>
      <c r="I297" s="22"/>
      <c r="J297" s="22"/>
      <c r="K297" s="20"/>
      <c r="L297" s="66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spans="4:26" ht="11.25" customHeight="1">
      <c r="D298" s="150"/>
      <c r="K298" s="38"/>
      <c r="L298" s="38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6.5" customHeight="1">
      <c r="A299" s="301" t="s">
        <v>75</v>
      </c>
      <c r="B299" s="301"/>
      <c r="C299" s="15"/>
      <c r="D299" s="15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8.75" customHeight="1">
      <c r="A300" s="39" t="s">
        <v>108</v>
      </c>
      <c r="B300" s="7"/>
      <c r="C300" s="7"/>
      <c r="D300" s="7"/>
      <c r="E300" s="38"/>
      <c r="F300" s="38"/>
      <c r="G300" s="38"/>
      <c r="H300" s="38"/>
      <c r="I300" s="38"/>
      <c r="J300" s="38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7.25" customHeight="1">
      <c r="A301" s="302" t="s">
        <v>2</v>
      </c>
      <c r="B301" s="302"/>
      <c r="C301" s="302"/>
      <c r="D301" s="302"/>
      <c r="K301" s="50" t="s">
        <v>16</v>
      </c>
      <c r="L301" s="50" t="s">
        <v>17</v>
      </c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6.5" customHeight="1">
      <c r="A302" s="296" t="s">
        <v>3</v>
      </c>
      <c r="B302" s="296" t="s">
        <v>4</v>
      </c>
      <c r="C302" s="296" t="s">
        <v>5</v>
      </c>
      <c r="D302" s="303" t="s">
        <v>6</v>
      </c>
      <c r="E302" s="303"/>
      <c r="F302" s="303"/>
      <c r="G302" s="296" t="s">
        <v>7</v>
      </c>
      <c r="H302" s="303" t="s">
        <v>8</v>
      </c>
      <c r="I302" s="303"/>
      <c r="J302" s="303"/>
      <c r="K302" s="142"/>
      <c r="L302" s="143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8.75" customHeight="1">
      <c r="A303" s="296"/>
      <c r="B303" s="296"/>
      <c r="C303" s="296"/>
      <c r="D303" s="6" t="s">
        <v>10</v>
      </c>
      <c r="E303" s="6" t="s">
        <v>11</v>
      </c>
      <c r="F303" s="6" t="s">
        <v>12</v>
      </c>
      <c r="G303" s="296"/>
      <c r="H303" s="6" t="s">
        <v>13</v>
      </c>
      <c r="I303" s="6" t="s">
        <v>14</v>
      </c>
      <c r="J303" s="6" t="s">
        <v>15</v>
      </c>
      <c r="K303" s="75">
        <v>139.22</v>
      </c>
      <c r="L303" s="75">
        <v>0.65</v>
      </c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3.5">
      <c r="A304" s="297" t="s">
        <v>18</v>
      </c>
      <c r="B304" s="298"/>
      <c r="C304" s="3"/>
      <c r="D304" s="3"/>
      <c r="E304" s="3"/>
      <c r="F304" s="3"/>
      <c r="G304" s="3"/>
      <c r="H304" s="3"/>
      <c r="I304" s="3"/>
      <c r="J304" s="3"/>
      <c r="K304" s="75">
        <v>51.37</v>
      </c>
      <c r="L304" s="75">
        <v>0.01</v>
      </c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s="9" customFormat="1" ht="13.5">
      <c r="A305" s="17">
        <v>311</v>
      </c>
      <c r="B305" s="18" t="s">
        <v>19</v>
      </c>
      <c r="C305" s="17" t="s">
        <v>20</v>
      </c>
      <c r="D305" s="19">
        <v>3.8</v>
      </c>
      <c r="E305" s="20">
        <v>5.9</v>
      </c>
      <c r="F305" s="20">
        <v>23.7</v>
      </c>
      <c r="G305" s="20">
        <v>164</v>
      </c>
      <c r="H305" s="20">
        <v>0.04</v>
      </c>
      <c r="I305" s="20">
        <v>0.12</v>
      </c>
      <c r="J305" s="20">
        <v>0.41</v>
      </c>
      <c r="K305" s="20">
        <v>125.4</v>
      </c>
      <c r="L305" s="20">
        <v>0.43</v>
      </c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spans="1:26" s="9" customFormat="1" ht="13.5">
      <c r="A306" s="21" t="s">
        <v>61</v>
      </c>
      <c r="B306" s="22" t="s">
        <v>77</v>
      </c>
      <c r="C306" s="47" t="s">
        <v>23</v>
      </c>
      <c r="D306" s="22">
        <v>2.1</v>
      </c>
      <c r="E306" s="22">
        <v>1.7</v>
      </c>
      <c r="F306" s="91">
        <v>11</v>
      </c>
      <c r="G306" s="22">
        <v>66</v>
      </c>
      <c r="H306" s="22">
        <v>0.01</v>
      </c>
      <c r="I306" s="22">
        <v>0.04</v>
      </c>
      <c r="J306" s="22">
        <v>0.39</v>
      </c>
      <c r="K306" s="20">
        <v>104.8</v>
      </c>
      <c r="L306" s="20">
        <v>0.84</v>
      </c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spans="1:26" s="9" customFormat="1" ht="13.5">
      <c r="A307" s="17" t="s">
        <v>285</v>
      </c>
      <c r="B307" s="18" t="s">
        <v>25</v>
      </c>
      <c r="C307" s="231" t="str">
        <f>"1/30/5"</f>
        <v>1/30/5</v>
      </c>
      <c r="D307" s="20">
        <v>2.3</v>
      </c>
      <c r="E307" s="20">
        <v>4.3</v>
      </c>
      <c r="F307" s="20">
        <v>14.8</v>
      </c>
      <c r="G307" s="20">
        <v>111</v>
      </c>
      <c r="H307" s="24">
        <v>0.02</v>
      </c>
      <c r="I307" s="24">
        <v>0.02</v>
      </c>
      <c r="J307" s="24">
        <v>0</v>
      </c>
      <c r="K307" s="20">
        <v>12.06</v>
      </c>
      <c r="L307" s="20">
        <v>0.9</v>
      </c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spans="1:26" s="10" customFormat="1" ht="13.5">
      <c r="A308" s="25"/>
      <c r="B308" s="26" t="s">
        <v>27</v>
      </c>
      <c r="C308" s="48" t="s">
        <v>193</v>
      </c>
      <c r="D308" s="26">
        <f aca="true" t="shared" si="45" ref="D308:J308">SUM(D305:D307)</f>
        <v>8.2</v>
      </c>
      <c r="E308" s="26">
        <f t="shared" si="45"/>
        <v>11.9</v>
      </c>
      <c r="F308" s="26">
        <f t="shared" si="45"/>
        <v>49.5</v>
      </c>
      <c r="G308" s="26">
        <f t="shared" si="45"/>
        <v>341</v>
      </c>
      <c r="H308" s="26">
        <f t="shared" si="45"/>
        <v>0.07</v>
      </c>
      <c r="I308" s="26">
        <f t="shared" si="45"/>
        <v>0.18</v>
      </c>
      <c r="J308" s="26">
        <f t="shared" si="45"/>
        <v>0.8</v>
      </c>
      <c r="K308" s="26">
        <v>16.4</v>
      </c>
      <c r="L308" s="26">
        <v>1</v>
      </c>
      <c r="N308" s="11"/>
      <c r="O308" s="56"/>
      <c r="P308" s="121"/>
      <c r="Q308" s="184"/>
      <c r="R308" s="122"/>
      <c r="S308" s="113"/>
      <c r="T308" s="113"/>
      <c r="U308" s="113"/>
      <c r="V308" s="113"/>
      <c r="W308" s="113"/>
      <c r="X308" s="121"/>
      <c r="Y308" s="113"/>
      <c r="Z308" s="56"/>
    </row>
    <row r="309" spans="1:26" ht="13.5">
      <c r="A309" s="297" t="s">
        <v>28</v>
      </c>
      <c r="B309" s="298"/>
      <c r="C309" s="134"/>
      <c r="D309" s="3"/>
      <c r="E309" s="3"/>
      <c r="F309" s="3"/>
      <c r="G309" s="3"/>
      <c r="H309" s="3"/>
      <c r="I309" s="3"/>
      <c r="J309" s="3"/>
      <c r="K309" s="142"/>
      <c r="L309" s="143"/>
      <c r="O309" s="146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s="9" customFormat="1" ht="16.5" customHeight="1">
      <c r="A310" s="17">
        <v>645</v>
      </c>
      <c r="B310" s="27" t="s">
        <v>110</v>
      </c>
      <c r="C310" s="28" t="s">
        <v>81</v>
      </c>
      <c r="D310" s="20">
        <v>3.6</v>
      </c>
      <c r="E310" s="20">
        <v>3.4</v>
      </c>
      <c r="F310" s="20">
        <v>14.6</v>
      </c>
      <c r="G310" s="20">
        <v>100</v>
      </c>
      <c r="H310" s="20">
        <v>0.04</v>
      </c>
      <c r="I310" s="20">
        <v>0.2</v>
      </c>
      <c r="J310" s="20">
        <v>1.2</v>
      </c>
      <c r="K310" s="178" t="e">
        <f>SUM(#REF!+#REF!+K301+K308+#REF!)</f>
        <v>#REF!</v>
      </c>
      <c r="L310" s="178" t="e">
        <f>SUM(#REF!+#REF!+L301+L308+#REF!)</f>
        <v>#REF!</v>
      </c>
      <c r="O310" s="52"/>
      <c r="P310" s="65"/>
      <c r="Q310" s="66"/>
      <c r="R310" s="115"/>
      <c r="S310" s="66"/>
      <c r="T310" s="66"/>
      <c r="U310" s="66"/>
      <c r="V310" s="66"/>
      <c r="W310" s="66"/>
      <c r="X310" s="66"/>
      <c r="Y310" s="66"/>
      <c r="Z310" s="52"/>
    </row>
    <row r="311" spans="1:26" s="10" customFormat="1" ht="13.5">
      <c r="A311" s="25"/>
      <c r="B311" s="26" t="s">
        <v>27</v>
      </c>
      <c r="C311" s="48" t="s">
        <v>111</v>
      </c>
      <c r="D311" s="29">
        <f>D310</f>
        <v>3.6</v>
      </c>
      <c r="E311" s="29">
        <f aca="true" t="shared" si="46" ref="E311:J311">E310</f>
        <v>3.4</v>
      </c>
      <c r="F311" s="29">
        <f t="shared" si="46"/>
        <v>14.6</v>
      </c>
      <c r="G311" s="29">
        <f t="shared" si="46"/>
        <v>100</v>
      </c>
      <c r="H311" s="29">
        <f t="shared" si="46"/>
        <v>0.04</v>
      </c>
      <c r="I311" s="29">
        <f t="shared" si="46"/>
        <v>0.2</v>
      </c>
      <c r="J311" s="29">
        <f t="shared" si="46"/>
        <v>1.2</v>
      </c>
      <c r="K311" s="26">
        <v>16.4</v>
      </c>
      <c r="L311" s="26">
        <v>1</v>
      </c>
      <c r="N311" s="11"/>
      <c r="O311" s="56"/>
      <c r="P311" s="121"/>
      <c r="Q311" s="184"/>
      <c r="R311" s="122"/>
      <c r="S311" s="113"/>
      <c r="T311" s="113"/>
      <c r="U311" s="113"/>
      <c r="V311" s="113"/>
      <c r="W311" s="113"/>
      <c r="X311" s="121"/>
      <c r="Y311" s="113"/>
      <c r="Z311" s="56"/>
    </row>
    <row r="312" spans="1:26" ht="13.5">
      <c r="A312" s="297" t="s">
        <v>32</v>
      </c>
      <c r="B312" s="298"/>
      <c r="C312" s="134"/>
      <c r="D312" s="3"/>
      <c r="E312" s="3"/>
      <c r="F312" s="3"/>
      <c r="G312" s="3"/>
      <c r="H312" s="3"/>
      <c r="I312" s="3"/>
      <c r="J312" s="3"/>
      <c r="K312" s="75">
        <v>12.95</v>
      </c>
      <c r="L312" s="75">
        <v>0.77</v>
      </c>
      <c r="O312" s="49"/>
      <c r="P312" s="49"/>
      <c r="Q312" s="185"/>
      <c r="R312" s="186"/>
      <c r="S312" s="146"/>
      <c r="T312" s="146"/>
      <c r="U312" s="146"/>
      <c r="V312" s="146"/>
      <c r="W312" s="146"/>
      <c r="X312" s="49"/>
      <c r="Y312" s="146"/>
      <c r="Z312" s="49"/>
    </row>
    <row r="313" spans="1:26" s="9" customFormat="1" ht="13.5">
      <c r="A313" s="17">
        <v>31</v>
      </c>
      <c r="B313" s="20" t="s">
        <v>341</v>
      </c>
      <c r="C313" s="28" t="s">
        <v>33</v>
      </c>
      <c r="D313" s="20">
        <v>0.5</v>
      </c>
      <c r="E313" s="20">
        <v>2</v>
      </c>
      <c r="F313" s="20">
        <v>4.5</v>
      </c>
      <c r="G313" s="20">
        <v>40</v>
      </c>
      <c r="H313" s="20"/>
      <c r="I313" s="20"/>
      <c r="J313" s="20">
        <v>1.8</v>
      </c>
      <c r="K313" s="20">
        <v>9.81</v>
      </c>
      <c r="L313" s="20">
        <v>0.49</v>
      </c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spans="1:26" s="9" customFormat="1" ht="16.5" customHeight="1">
      <c r="A314" s="17">
        <v>66</v>
      </c>
      <c r="B314" s="18" t="s">
        <v>273</v>
      </c>
      <c r="C314" s="46" t="s">
        <v>23</v>
      </c>
      <c r="D314" s="280">
        <v>1.75</v>
      </c>
      <c r="E314" s="280">
        <v>3.51</v>
      </c>
      <c r="F314" s="280">
        <v>8.76</v>
      </c>
      <c r="G314" s="24">
        <v>73.65</v>
      </c>
      <c r="H314" s="24">
        <v>0.03</v>
      </c>
      <c r="I314" s="24">
        <v>0.03</v>
      </c>
      <c r="J314" s="24">
        <v>0.9</v>
      </c>
      <c r="K314" s="20">
        <v>24.24</v>
      </c>
      <c r="L314" s="20">
        <v>1.44</v>
      </c>
      <c r="O314" s="52"/>
      <c r="P314" s="179"/>
      <c r="Q314" s="187"/>
      <c r="R314" s="57"/>
      <c r="S314" s="57"/>
      <c r="T314" s="57"/>
      <c r="U314" s="57"/>
      <c r="V314" s="57"/>
      <c r="W314" s="52"/>
      <c r="X314" s="57"/>
      <c r="Y314" s="52"/>
      <c r="Z314" s="52"/>
    </row>
    <row r="315" spans="1:26" s="9" customFormat="1" ht="19.5" customHeight="1">
      <c r="A315" s="47" t="s">
        <v>320</v>
      </c>
      <c r="B315" s="22" t="s">
        <v>340</v>
      </c>
      <c r="C315" s="47" t="s">
        <v>339</v>
      </c>
      <c r="D315" s="22">
        <v>12.9</v>
      </c>
      <c r="E315" s="22">
        <v>13.1</v>
      </c>
      <c r="F315" s="22">
        <v>14.3</v>
      </c>
      <c r="G315" s="22">
        <v>231</v>
      </c>
      <c r="H315" s="22">
        <v>0.13</v>
      </c>
      <c r="I315" s="22">
        <v>0.17</v>
      </c>
      <c r="J315" s="22">
        <v>7.9</v>
      </c>
      <c r="K315" s="20">
        <v>6.03</v>
      </c>
      <c r="L315" s="20">
        <v>0.8</v>
      </c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spans="1:26" s="9" customFormat="1" ht="13.5">
      <c r="A316" s="17">
        <v>699</v>
      </c>
      <c r="B316" s="20" t="s">
        <v>277</v>
      </c>
      <c r="C316" s="28" t="s">
        <v>23</v>
      </c>
      <c r="D316" s="20">
        <v>0.01</v>
      </c>
      <c r="E316" s="20">
        <v>0.01</v>
      </c>
      <c r="F316" s="20">
        <v>14.1</v>
      </c>
      <c r="G316" s="20">
        <v>54</v>
      </c>
      <c r="H316" s="20">
        <v>0.01</v>
      </c>
      <c r="I316" s="20">
        <v>0.04</v>
      </c>
      <c r="J316" s="20">
        <v>1.68</v>
      </c>
      <c r="K316" s="20"/>
      <c r="L316" s="20"/>
      <c r="O316" s="60"/>
      <c r="P316" s="66"/>
      <c r="Q316" s="79"/>
      <c r="R316" s="66"/>
      <c r="S316" s="66"/>
      <c r="T316" s="66"/>
      <c r="U316" s="66"/>
      <c r="V316" s="66"/>
      <c r="W316" s="60"/>
      <c r="X316" s="66"/>
      <c r="Y316" s="52"/>
      <c r="Z316" s="52"/>
    </row>
    <row r="317" spans="1:26" s="9" customFormat="1" ht="17.25" customHeight="1">
      <c r="A317" s="95" t="s">
        <v>29</v>
      </c>
      <c r="B317" s="20" t="s">
        <v>40</v>
      </c>
      <c r="C317" s="28" t="s">
        <v>33</v>
      </c>
      <c r="D317" s="20">
        <v>2.6</v>
      </c>
      <c r="E317" s="20">
        <v>0.5</v>
      </c>
      <c r="F317" s="20">
        <v>13.4</v>
      </c>
      <c r="G317" s="20">
        <v>77</v>
      </c>
      <c r="H317" s="20">
        <v>0.07</v>
      </c>
      <c r="I317" s="20">
        <v>0.03</v>
      </c>
      <c r="J317" s="20">
        <v>0</v>
      </c>
      <c r="K317" s="63">
        <v>17.5</v>
      </c>
      <c r="L317" s="63">
        <v>1.95</v>
      </c>
      <c r="O317" s="52"/>
      <c r="P317" s="60"/>
      <c r="Q317" s="80"/>
      <c r="R317" s="81"/>
      <c r="S317" s="82"/>
      <c r="T317" s="82"/>
      <c r="U317" s="82"/>
      <c r="V317" s="82"/>
      <c r="W317" s="82"/>
      <c r="X317" s="82"/>
      <c r="Y317" s="82"/>
      <c r="Z317" s="52"/>
    </row>
    <row r="318" spans="1:26" s="10" customFormat="1" ht="13.5">
      <c r="A318" s="25"/>
      <c r="B318" s="26" t="s">
        <v>27</v>
      </c>
      <c r="C318" s="48" t="s">
        <v>280</v>
      </c>
      <c r="D318" s="26">
        <f>SUM(D313:D317)</f>
        <v>17.76</v>
      </c>
      <c r="E318" s="26">
        <f aca="true" t="shared" si="47" ref="E318:J318">SUM(E313:E317)</f>
        <v>19.12</v>
      </c>
      <c r="F318" s="26">
        <f t="shared" si="47"/>
        <v>55.06</v>
      </c>
      <c r="G318" s="26">
        <f t="shared" si="47"/>
        <v>475.65</v>
      </c>
      <c r="H318" s="26">
        <f t="shared" si="47"/>
        <v>0.24000000000000002</v>
      </c>
      <c r="I318" s="26">
        <f t="shared" si="47"/>
        <v>0.27</v>
      </c>
      <c r="J318" s="26">
        <f t="shared" si="47"/>
        <v>12.280000000000001</v>
      </c>
      <c r="K318" s="26">
        <v>10.77</v>
      </c>
      <c r="L318" s="26">
        <v>0.59</v>
      </c>
      <c r="N318" s="11"/>
      <c r="O318" s="56"/>
      <c r="P318" s="113"/>
      <c r="Q318" s="188"/>
      <c r="R318" s="113"/>
      <c r="S318" s="113"/>
      <c r="T318" s="113"/>
      <c r="U318" s="113"/>
      <c r="V318" s="113"/>
      <c r="W318" s="113"/>
      <c r="X318" s="113"/>
      <c r="Y318" s="56"/>
      <c r="Z318" s="56"/>
    </row>
    <row r="319" spans="1:26" ht="13.5">
      <c r="A319" s="299" t="s">
        <v>41</v>
      </c>
      <c r="B319" s="299"/>
      <c r="C319" s="134"/>
      <c r="D319" s="3"/>
      <c r="E319" s="3"/>
      <c r="F319" s="3"/>
      <c r="G319" s="3"/>
      <c r="H319" s="3"/>
      <c r="I319" s="3"/>
      <c r="J319" s="3"/>
      <c r="K319" s="75"/>
      <c r="L319" s="75"/>
      <c r="O319" s="37"/>
      <c r="P319" s="180"/>
      <c r="Q319" s="37"/>
      <c r="R319" s="37"/>
      <c r="S319" s="37"/>
      <c r="T319" s="37"/>
      <c r="U319" s="37"/>
      <c r="V319" s="37"/>
      <c r="W319" s="37"/>
      <c r="X319" s="49"/>
      <c r="Y319" s="49"/>
      <c r="Z319" s="49"/>
    </row>
    <row r="320" spans="1:26" s="9" customFormat="1" ht="13.5">
      <c r="A320" s="17">
        <v>205</v>
      </c>
      <c r="B320" s="20" t="s">
        <v>181</v>
      </c>
      <c r="C320" s="28" t="s">
        <v>63</v>
      </c>
      <c r="D320" s="20">
        <v>7.4</v>
      </c>
      <c r="E320" s="20">
        <v>8.2</v>
      </c>
      <c r="F320" s="20">
        <v>8.3</v>
      </c>
      <c r="G320" s="20">
        <v>139</v>
      </c>
      <c r="H320" s="20"/>
      <c r="I320" s="20"/>
      <c r="J320" s="20">
        <v>0.08</v>
      </c>
      <c r="K320" s="20"/>
      <c r="L320" s="20"/>
      <c r="O320" s="60"/>
      <c r="P320" s="66"/>
      <c r="Q320" s="79"/>
      <c r="R320" s="66"/>
      <c r="S320" s="66"/>
      <c r="T320" s="66"/>
      <c r="U320" s="66"/>
      <c r="V320" s="66"/>
      <c r="W320" s="60"/>
      <c r="X320" s="66"/>
      <c r="Y320" s="52"/>
      <c r="Z320" s="52"/>
    </row>
    <row r="321" spans="1:26" s="9" customFormat="1" ht="13.5">
      <c r="A321" s="17">
        <v>297</v>
      </c>
      <c r="B321" s="27" t="s">
        <v>281</v>
      </c>
      <c r="C321" s="28" t="s">
        <v>282</v>
      </c>
      <c r="D321" s="20">
        <v>3.4</v>
      </c>
      <c r="E321" s="20">
        <v>2.7</v>
      </c>
      <c r="F321" s="20">
        <v>23.5</v>
      </c>
      <c r="G321" s="20">
        <v>133</v>
      </c>
      <c r="H321" s="20"/>
      <c r="I321" s="20"/>
      <c r="J321" s="20">
        <v>6.3</v>
      </c>
      <c r="K321" s="20"/>
      <c r="L321" s="20"/>
      <c r="O321" s="52"/>
      <c r="P321" s="57"/>
      <c r="Q321" s="77"/>
      <c r="R321" s="57"/>
      <c r="S321" s="57"/>
      <c r="T321" s="57"/>
      <c r="U321" s="57"/>
      <c r="V321" s="57"/>
      <c r="W321" s="52"/>
      <c r="X321" s="57"/>
      <c r="Y321" s="52"/>
      <c r="Z321" s="52"/>
    </row>
    <row r="322" spans="1:26" s="9" customFormat="1" ht="13.5" customHeight="1">
      <c r="A322" s="28" t="s">
        <v>29</v>
      </c>
      <c r="B322" s="20" t="s">
        <v>57</v>
      </c>
      <c r="C322" s="28" t="s">
        <v>31</v>
      </c>
      <c r="D322" s="20">
        <v>0.4</v>
      </c>
      <c r="E322" s="20">
        <v>0.4</v>
      </c>
      <c r="F322" s="20">
        <v>9.8</v>
      </c>
      <c r="G322" s="20">
        <v>49</v>
      </c>
      <c r="H322" s="20">
        <v>0.08</v>
      </c>
      <c r="I322" s="20">
        <v>0.06</v>
      </c>
      <c r="J322" s="20">
        <v>10</v>
      </c>
      <c r="K322" s="20">
        <v>15.33</v>
      </c>
      <c r="L322" s="20">
        <v>0.8</v>
      </c>
      <c r="O322" s="52"/>
      <c r="P322" s="163"/>
      <c r="Q322" s="175"/>
      <c r="R322" s="17"/>
      <c r="S322" s="20"/>
      <c r="T322" s="20"/>
      <c r="U322" s="20"/>
      <c r="V322" s="20"/>
      <c r="W322" s="20"/>
      <c r="X322" s="63"/>
      <c r="Y322" s="20"/>
      <c r="Z322" s="52"/>
    </row>
    <row r="323" spans="1:26" s="9" customFormat="1" ht="13.5" customHeight="1">
      <c r="A323" s="17" t="s">
        <v>21</v>
      </c>
      <c r="B323" s="20" t="s">
        <v>42</v>
      </c>
      <c r="C323" s="28" t="s">
        <v>23</v>
      </c>
      <c r="D323" s="20">
        <v>0.1</v>
      </c>
      <c r="E323" s="20">
        <v>0</v>
      </c>
      <c r="F323" s="20">
        <v>4.6</v>
      </c>
      <c r="G323" s="20">
        <v>18</v>
      </c>
      <c r="H323" s="20">
        <v>0.01</v>
      </c>
      <c r="I323" s="20">
        <v>0.04</v>
      </c>
      <c r="J323" s="20">
        <v>0</v>
      </c>
      <c r="K323" s="177"/>
      <c r="L323" s="64"/>
      <c r="O323" s="52"/>
      <c r="P323" s="65"/>
      <c r="Q323" s="183"/>
      <c r="R323" s="79"/>
      <c r="S323" s="66"/>
      <c r="T323" s="66"/>
      <c r="U323" s="66"/>
      <c r="V323" s="66"/>
      <c r="W323" s="66"/>
      <c r="X323" s="60"/>
      <c r="Y323" s="66"/>
      <c r="Z323" s="52"/>
    </row>
    <row r="324" spans="1:26" s="9" customFormat="1" ht="13.5">
      <c r="A324" s="17" t="s">
        <v>29</v>
      </c>
      <c r="B324" s="20" t="s">
        <v>44</v>
      </c>
      <c r="C324" s="28" t="s">
        <v>45</v>
      </c>
      <c r="D324" s="20">
        <v>1.5</v>
      </c>
      <c r="E324" s="20">
        <v>0.2</v>
      </c>
      <c r="F324" s="20">
        <v>9.3</v>
      </c>
      <c r="G324" s="20">
        <v>46</v>
      </c>
      <c r="H324" s="20">
        <v>0.09</v>
      </c>
      <c r="I324" s="20">
        <v>0.04</v>
      </c>
      <c r="J324" s="20">
        <v>0</v>
      </c>
      <c r="K324" s="68"/>
      <c r="L324" s="69"/>
      <c r="M324" s="70"/>
      <c r="O324" s="71"/>
      <c r="P324" s="66"/>
      <c r="Q324" s="79"/>
      <c r="R324" s="66"/>
      <c r="S324" s="66"/>
      <c r="T324" s="66"/>
      <c r="U324" s="66"/>
      <c r="V324" s="66"/>
      <c r="W324" s="66"/>
      <c r="X324" s="66"/>
      <c r="Y324" s="52"/>
      <c r="Z324" s="52"/>
    </row>
    <row r="325" spans="1:26" s="10" customFormat="1" ht="15" customHeight="1">
      <c r="A325" s="25"/>
      <c r="B325" s="26" t="s">
        <v>27</v>
      </c>
      <c r="C325" s="48" t="s">
        <v>283</v>
      </c>
      <c r="D325" s="26">
        <f aca="true" t="shared" si="48" ref="D325:J325">SUM(D320:D324)</f>
        <v>12.8</v>
      </c>
      <c r="E325" s="26">
        <f t="shared" si="48"/>
        <v>11.499999999999998</v>
      </c>
      <c r="F325" s="26">
        <f t="shared" si="48"/>
        <v>55.5</v>
      </c>
      <c r="G325" s="26">
        <f t="shared" si="48"/>
        <v>385</v>
      </c>
      <c r="H325" s="26">
        <f t="shared" si="48"/>
        <v>0.18</v>
      </c>
      <c r="I325" s="26">
        <f t="shared" si="48"/>
        <v>0.14</v>
      </c>
      <c r="J325" s="26">
        <f t="shared" si="48"/>
        <v>16.38</v>
      </c>
      <c r="K325" s="207" t="e">
        <f>AVERAGE(K32,#REF!,#REF!,K132,K165,#REF!,K230,#REF!,#REF!,#REF!)</f>
        <v>#REF!</v>
      </c>
      <c r="L325" s="207" t="e">
        <f>AVERAGE(L32,#REF!,#REF!,L132,L165,#REF!,L230,#REF!,#REF!,#REF!)</f>
        <v>#REF!</v>
      </c>
      <c r="N325" s="11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ht="13.5">
      <c r="A326" s="87"/>
      <c r="B326" s="88" t="s">
        <v>47</v>
      </c>
      <c r="C326" s="87">
        <f aca="true" t="shared" si="49" ref="C326:J326">C308+C311+C318+C325</f>
        <v>1468</v>
      </c>
      <c r="D326" s="88">
        <f t="shared" si="49"/>
        <v>42.36</v>
      </c>
      <c r="E326" s="88">
        <f t="shared" si="49"/>
        <v>45.92</v>
      </c>
      <c r="F326" s="88">
        <f t="shared" si="49"/>
        <v>174.66</v>
      </c>
      <c r="G326" s="88">
        <f t="shared" si="49"/>
        <v>1301.65</v>
      </c>
      <c r="H326" s="88">
        <f t="shared" si="49"/>
        <v>0.53</v>
      </c>
      <c r="I326" s="88">
        <f t="shared" si="49"/>
        <v>0.79</v>
      </c>
      <c r="J326" s="88">
        <f t="shared" si="49"/>
        <v>30.66</v>
      </c>
      <c r="N326" s="268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s="9" customFormat="1" ht="13.5">
      <c r="A327" s="17">
        <v>43</v>
      </c>
      <c r="B327" s="18" t="s">
        <v>334</v>
      </c>
      <c r="C327" s="28" t="s">
        <v>33</v>
      </c>
      <c r="D327" s="20">
        <v>0.8</v>
      </c>
      <c r="E327" s="20">
        <v>2</v>
      </c>
      <c r="F327" s="20">
        <v>4.3</v>
      </c>
      <c r="G327" s="20">
        <v>40</v>
      </c>
      <c r="H327" s="20"/>
      <c r="I327" s="20"/>
      <c r="J327" s="20">
        <v>20</v>
      </c>
      <c r="K327" s="20">
        <v>9.81</v>
      </c>
      <c r="L327" s="20">
        <v>0.49</v>
      </c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spans="1:26" ht="13.5">
      <c r="A328" s="189"/>
      <c r="B328" s="88" t="s">
        <v>116</v>
      </c>
      <c r="C328" s="190" t="e">
        <f aca="true" t="shared" si="50" ref="C328:J328">C33+C68+C99+C132+C165+C197+C230+C263+C295+C326</f>
        <v>#VALUE!</v>
      </c>
      <c r="D328" s="190">
        <f t="shared" si="50"/>
        <v>484.63000000000005</v>
      </c>
      <c r="E328" s="190">
        <f t="shared" si="50"/>
        <v>453.49</v>
      </c>
      <c r="F328" s="190">
        <f t="shared" si="50"/>
        <v>1937.89</v>
      </c>
      <c r="G328" s="190">
        <f t="shared" si="50"/>
        <v>14043.249999999998</v>
      </c>
      <c r="H328" s="190">
        <f t="shared" si="50"/>
        <v>196.43</v>
      </c>
      <c r="I328" s="190">
        <f t="shared" si="50"/>
        <v>6.445</v>
      </c>
      <c r="J328" s="190">
        <f t="shared" si="50"/>
        <v>757.23</v>
      </c>
      <c r="K328" s="109"/>
      <c r="L328" s="208"/>
      <c r="M328" s="49"/>
      <c r="N328" s="26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26.25" customHeight="1">
      <c r="A329" s="83"/>
      <c r="B329" s="191" t="s">
        <v>117</v>
      </c>
      <c r="C329" s="192" t="e">
        <f>C328/10</f>
        <v>#VALUE!</v>
      </c>
      <c r="D329" s="192">
        <f>D328/10</f>
        <v>48.46300000000001</v>
      </c>
      <c r="E329" s="192">
        <f aca="true" t="shared" si="51" ref="E329:J329">E328/10</f>
        <v>45.349000000000004</v>
      </c>
      <c r="F329" s="192">
        <f t="shared" si="51"/>
        <v>193.78900000000002</v>
      </c>
      <c r="G329" s="192">
        <f t="shared" si="51"/>
        <v>1404.3249999999998</v>
      </c>
      <c r="H329" s="192">
        <f t="shared" si="51"/>
        <v>19.643</v>
      </c>
      <c r="I329" s="192">
        <f t="shared" si="51"/>
        <v>0.6445000000000001</v>
      </c>
      <c r="J329" s="192">
        <f t="shared" si="51"/>
        <v>75.723</v>
      </c>
      <c r="K329" s="209"/>
      <c r="L329" s="209"/>
      <c r="M329" s="49"/>
      <c r="N329" s="270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29.25" customHeight="1">
      <c r="A330" s="125"/>
      <c r="B330" s="193" t="s">
        <v>118</v>
      </c>
      <c r="C330" s="75"/>
      <c r="D330" s="194">
        <f>D329*4/G329*100</f>
        <v>13.803927153614731</v>
      </c>
      <c r="E330" s="195">
        <f>E329*9/G329*100</f>
        <v>29.063144215192356</v>
      </c>
      <c r="F330" s="195">
        <f>F329*4/G329*100</f>
        <v>55.197764050344475</v>
      </c>
      <c r="G330" s="75"/>
      <c r="H330" s="75"/>
      <c r="I330" s="75"/>
      <c r="J330" s="75"/>
      <c r="K330" s="109">
        <v>20.71</v>
      </c>
      <c r="L330" s="208">
        <v>0.54</v>
      </c>
      <c r="M330" s="49"/>
      <c r="N330" s="270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3.5" customHeight="1">
      <c r="A331" s="196"/>
      <c r="B331" s="197" t="s">
        <v>119</v>
      </c>
      <c r="C331" s="197"/>
      <c r="D331" s="197"/>
      <c r="E331" s="197"/>
      <c r="F331" s="197"/>
      <c r="G331" s="197"/>
      <c r="H331" s="197"/>
      <c r="I331" s="197"/>
      <c r="J331" s="197"/>
      <c r="K331" s="109">
        <v>12.42</v>
      </c>
      <c r="L331" s="208">
        <v>0.33</v>
      </c>
      <c r="M331" s="49"/>
      <c r="N331" s="52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2:26" ht="13.5" customHeight="1">
      <c r="B332" s="136"/>
      <c r="K332" s="210"/>
      <c r="L332" s="210"/>
      <c r="M332" s="49"/>
      <c r="N332" s="52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2:26" ht="15" customHeight="1">
      <c r="B333" s="198"/>
      <c r="K333" s="140">
        <v>30.56</v>
      </c>
      <c r="L333" s="141">
        <v>0.37</v>
      </c>
      <c r="M333" s="49"/>
      <c r="N333" s="52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69">
      <c r="A334" s="199"/>
      <c r="B334" s="200" t="s">
        <v>120</v>
      </c>
      <c r="C334" s="90"/>
      <c r="D334" s="300" t="s">
        <v>121</v>
      </c>
      <c r="E334" s="300"/>
      <c r="F334" s="300"/>
      <c r="G334" s="300"/>
      <c r="H334" s="82"/>
      <c r="I334" s="82"/>
      <c r="J334" s="82"/>
      <c r="K334" s="82"/>
      <c r="L334" s="82"/>
      <c r="M334" s="82"/>
      <c r="N334" s="52"/>
      <c r="O334" s="14"/>
      <c r="P334" s="136"/>
      <c r="Q334" s="14"/>
      <c r="R334" s="14"/>
      <c r="S334" s="14"/>
      <c r="T334" s="14"/>
      <c r="U334" s="14"/>
      <c r="V334" s="14"/>
      <c r="W334" s="14"/>
      <c r="X334" s="14"/>
      <c r="Y334" s="49"/>
      <c r="Z334" s="49"/>
    </row>
    <row r="335" spans="1:26" ht="13.5">
      <c r="A335" s="201"/>
      <c r="B335" s="202"/>
      <c r="C335" s="203"/>
      <c r="D335" s="37"/>
      <c r="E335" s="37"/>
      <c r="F335" s="37"/>
      <c r="G335" s="37"/>
      <c r="K335" s="14">
        <v>22.36</v>
      </c>
      <c r="L335" s="14">
        <v>0.49</v>
      </c>
      <c r="M335" s="49"/>
      <c r="N335" s="52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49"/>
      <c r="Z335" s="49"/>
    </row>
    <row r="336" spans="2:27" ht="24.75" customHeight="1">
      <c r="B336" s="204" t="s">
        <v>122</v>
      </c>
      <c r="C336" s="37"/>
      <c r="D336" s="37"/>
      <c r="E336" s="37"/>
      <c r="F336" s="37"/>
      <c r="G336" s="37"/>
      <c r="M336" s="49"/>
      <c r="N336" s="52"/>
      <c r="O336" s="14"/>
      <c r="P336" s="136"/>
      <c r="Q336" s="14"/>
      <c r="R336" s="14"/>
      <c r="S336" s="14"/>
      <c r="T336" s="14"/>
      <c r="U336" s="14"/>
      <c r="V336" s="14"/>
      <c r="W336" s="14"/>
      <c r="X336" s="14"/>
      <c r="Y336" s="49"/>
      <c r="Z336" s="49"/>
      <c r="AA336" s="49"/>
    </row>
    <row r="337" spans="2:27" ht="30.75" customHeight="1">
      <c r="B337" s="295" t="s">
        <v>230</v>
      </c>
      <c r="C337" s="295"/>
      <c r="D337" s="295"/>
      <c r="E337" s="295"/>
      <c r="F337" s="295"/>
      <c r="G337" s="295"/>
      <c r="H337" s="295"/>
      <c r="I337" s="295"/>
      <c r="J337" s="295"/>
      <c r="K337" s="136"/>
      <c r="L337" s="136"/>
      <c r="M337" s="211"/>
      <c r="N337" s="271"/>
      <c r="O337" s="14"/>
      <c r="P337" s="136"/>
      <c r="Q337" s="14"/>
      <c r="R337" s="14"/>
      <c r="S337" s="14"/>
      <c r="T337" s="14"/>
      <c r="U337" s="14"/>
      <c r="V337" s="14"/>
      <c r="W337" s="14"/>
      <c r="X337" s="14"/>
      <c r="Y337" s="49"/>
      <c r="Z337" s="49"/>
      <c r="AA337" s="49"/>
    </row>
    <row r="338" spans="2:27" ht="15.75" customHeight="1">
      <c r="B338" s="295" t="s">
        <v>231</v>
      </c>
      <c r="C338" s="295"/>
      <c r="D338" s="295"/>
      <c r="E338" s="295"/>
      <c r="F338" s="295"/>
      <c r="G338" s="295"/>
      <c r="H338" s="295"/>
      <c r="I338" s="295"/>
      <c r="J338" s="295"/>
      <c r="M338" s="49"/>
      <c r="N338" s="52"/>
      <c r="O338" s="14"/>
      <c r="P338" s="136"/>
      <c r="Q338" s="81"/>
      <c r="R338" s="37"/>
      <c r="S338" s="37"/>
      <c r="T338" s="37"/>
      <c r="U338" s="37"/>
      <c r="V338" s="37"/>
      <c r="W338" s="37"/>
      <c r="X338" s="37"/>
      <c r="Y338" s="49"/>
      <c r="Z338" s="49"/>
      <c r="AA338" s="49"/>
    </row>
    <row r="339" spans="2:27" ht="16.5" customHeight="1">
      <c r="B339" s="295" t="s">
        <v>232</v>
      </c>
      <c r="C339" s="295"/>
      <c r="D339" s="295"/>
      <c r="E339" s="295"/>
      <c r="F339" s="295"/>
      <c r="G339" s="295"/>
      <c r="H339" s="295"/>
      <c r="I339" s="295"/>
      <c r="J339" s="295"/>
      <c r="M339" s="49"/>
      <c r="N339" s="52"/>
      <c r="O339" s="14"/>
      <c r="P339" s="136"/>
      <c r="Q339" s="84"/>
      <c r="R339" s="37"/>
      <c r="S339" s="37"/>
      <c r="T339" s="37"/>
      <c r="U339" s="37"/>
      <c r="V339" s="37"/>
      <c r="W339" s="37"/>
      <c r="X339" s="37"/>
      <c r="Y339" s="49"/>
      <c r="Z339" s="49"/>
      <c r="AA339" s="49"/>
    </row>
    <row r="340" spans="2:27" ht="18.75" customHeight="1">
      <c r="B340" s="295" t="s">
        <v>233</v>
      </c>
      <c r="C340" s="295"/>
      <c r="D340" s="295"/>
      <c r="E340" s="295"/>
      <c r="F340" s="37"/>
      <c r="G340" s="37"/>
      <c r="M340" s="49"/>
      <c r="N340" s="52"/>
      <c r="O340" s="14"/>
      <c r="P340" s="136"/>
      <c r="Q340" s="14"/>
      <c r="R340" s="136"/>
      <c r="S340" s="136"/>
      <c r="T340" s="136"/>
      <c r="U340" s="136"/>
      <c r="V340" s="136"/>
      <c r="W340" s="136"/>
      <c r="X340" s="136"/>
      <c r="Y340" s="49"/>
      <c r="Z340" s="49"/>
      <c r="AA340" s="49"/>
    </row>
    <row r="341" spans="1:27" ht="54" customHeight="1">
      <c r="A341" s="205"/>
      <c r="B341" s="295" t="s">
        <v>234</v>
      </c>
      <c r="C341" s="295"/>
      <c r="D341" s="295"/>
      <c r="E341" s="295"/>
      <c r="F341" s="295"/>
      <c r="G341" s="295"/>
      <c r="H341" s="295"/>
      <c r="I341" s="295"/>
      <c r="J341" s="295"/>
      <c r="M341" s="49"/>
      <c r="N341" s="52"/>
      <c r="O341" s="14"/>
      <c r="P341" s="136"/>
      <c r="Q341" s="14"/>
      <c r="R341" s="14"/>
      <c r="S341" s="14"/>
      <c r="T341" s="14"/>
      <c r="U341" s="14"/>
      <c r="V341" s="14"/>
      <c r="W341" s="14"/>
      <c r="X341" s="14"/>
      <c r="Y341" s="49"/>
      <c r="Z341" s="49"/>
      <c r="AA341" s="49"/>
    </row>
    <row r="342" spans="1:27" ht="17.25" customHeight="1">
      <c r="A342" s="205"/>
      <c r="B342" s="295" t="s">
        <v>235</v>
      </c>
      <c r="C342" s="295"/>
      <c r="D342" s="295"/>
      <c r="E342" s="295"/>
      <c r="F342" s="37"/>
      <c r="G342" s="37"/>
      <c r="M342" s="49"/>
      <c r="N342" s="52"/>
      <c r="O342" s="212"/>
      <c r="P342" s="136"/>
      <c r="Q342" s="215"/>
      <c r="R342" s="14"/>
      <c r="S342" s="14"/>
      <c r="T342" s="14"/>
      <c r="U342" s="14"/>
      <c r="V342" s="14"/>
      <c r="W342" s="14"/>
      <c r="X342" s="14"/>
      <c r="Y342" s="49"/>
      <c r="Z342" s="49"/>
      <c r="AA342" s="49"/>
    </row>
    <row r="343" spans="2:27" ht="13.5">
      <c r="B343" s="295" t="s">
        <v>129</v>
      </c>
      <c r="C343" s="295"/>
      <c r="D343" s="295"/>
      <c r="E343" s="295"/>
      <c r="F343" s="37"/>
      <c r="G343" s="37"/>
      <c r="M343" s="49"/>
      <c r="N343" s="52"/>
      <c r="O343" s="212"/>
      <c r="P343" s="136"/>
      <c r="Q343" s="14"/>
      <c r="R343" s="14"/>
      <c r="S343" s="14"/>
      <c r="T343" s="14"/>
      <c r="U343" s="14"/>
      <c r="V343" s="14"/>
      <c r="W343" s="14"/>
      <c r="X343" s="14"/>
      <c r="Y343" s="49"/>
      <c r="Z343" s="49"/>
      <c r="AA343" s="49"/>
    </row>
    <row r="344" spans="1:27" ht="13.5">
      <c r="A344"/>
      <c r="B344" s="149"/>
      <c r="C344" s="37"/>
      <c r="D344" s="37"/>
      <c r="E344" s="37"/>
      <c r="F344" s="37"/>
      <c r="G344" s="37"/>
      <c r="M344" s="49"/>
      <c r="N344" s="52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</row>
    <row r="345" spans="1:27" ht="12.75">
      <c r="A345"/>
      <c r="M345" s="49"/>
      <c r="N345" s="52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</row>
    <row r="346" spans="1:27" ht="12.75">
      <c r="A346"/>
      <c r="B346" s="206"/>
      <c r="M346" s="49"/>
      <c r="N346" s="52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</row>
    <row r="347" spans="1:27" ht="12.75">
      <c r="A347"/>
      <c r="M347" s="49"/>
      <c r="N347" s="52"/>
      <c r="O347" s="211"/>
      <c r="P347" s="211"/>
      <c r="Q347" s="211"/>
      <c r="R347" s="211"/>
      <c r="S347" s="211"/>
      <c r="T347" s="49"/>
      <c r="U347" s="49"/>
      <c r="V347" s="49"/>
      <c r="W347" s="49"/>
      <c r="X347" s="49"/>
      <c r="Y347" s="49"/>
      <c r="Z347" s="49"/>
      <c r="AA347" s="49"/>
    </row>
    <row r="348" spans="1:27" ht="12.75">
      <c r="A348"/>
      <c r="M348" s="49"/>
      <c r="N348" s="52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</row>
    <row r="349" spans="1:27" ht="12.75">
      <c r="A349"/>
      <c r="M349" s="49"/>
      <c r="N349" s="52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</row>
    <row r="350" spans="1:27" ht="12.75">
      <c r="A350"/>
      <c r="M350" s="49"/>
      <c r="N350" s="52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</row>
    <row r="351" spans="1:27" ht="12.75">
      <c r="A351"/>
      <c r="M351" s="49"/>
      <c r="N351" s="52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</row>
    <row r="352" spans="1:27" ht="12.75">
      <c r="A352"/>
      <c r="M352" s="49"/>
      <c r="N352" s="52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</row>
    <row r="353" spans="1:27" ht="12.75">
      <c r="A353"/>
      <c r="M353" s="49"/>
      <c r="N353" s="52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</row>
    <row r="354" spans="1:27" ht="12.75">
      <c r="A354"/>
      <c r="M354" s="49"/>
      <c r="N354" s="52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</row>
    <row r="355" spans="1:27" ht="12.75">
      <c r="A355"/>
      <c r="M355" s="49"/>
      <c r="N355" s="52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</row>
    <row r="356" spans="1:27" ht="12.75">
      <c r="A356"/>
      <c r="M356" s="49"/>
      <c r="N356" s="52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</row>
    <row r="357" spans="1:27" ht="12.75">
      <c r="A357"/>
      <c r="K357" s="213"/>
      <c r="L357" s="214"/>
      <c r="M357" s="49"/>
      <c r="N357" s="52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</row>
    <row r="358" spans="1:27" ht="12.75">
      <c r="A358"/>
      <c r="K358" s="140"/>
      <c r="L358" s="141"/>
      <c r="M358" s="49"/>
      <c r="N358" s="52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</row>
    <row r="359" spans="1:29" ht="12.75">
      <c r="A359"/>
      <c r="M359" s="49"/>
      <c r="N359" s="52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</row>
    <row r="360" spans="1:29" ht="12.75">
      <c r="A360"/>
      <c r="B360"/>
      <c r="C360"/>
      <c r="D360"/>
      <c r="E360"/>
      <c r="F360"/>
      <c r="G360"/>
      <c r="H360"/>
      <c r="I360"/>
      <c r="J360"/>
      <c r="K360"/>
      <c r="L360"/>
      <c r="M360" s="49"/>
      <c r="N360" s="52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</row>
    <row r="361" spans="1:29" ht="12.75">
      <c r="A361"/>
      <c r="B361"/>
      <c r="C361"/>
      <c r="D361"/>
      <c r="E361"/>
      <c r="F361"/>
      <c r="G361"/>
      <c r="H361"/>
      <c r="I361"/>
      <c r="J361"/>
      <c r="K361"/>
      <c r="L361"/>
      <c r="M361" s="49"/>
      <c r="N361" s="52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</row>
    <row r="362" spans="1:29" ht="12.75">
      <c r="A362"/>
      <c r="B362"/>
      <c r="C362"/>
      <c r="D362"/>
      <c r="E362"/>
      <c r="F362"/>
      <c r="G362"/>
      <c r="H362"/>
      <c r="I362"/>
      <c r="J362"/>
      <c r="K362"/>
      <c r="L362"/>
      <c r="M362" s="49"/>
      <c r="N362" s="52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</row>
    <row r="363" spans="1:29" ht="12.75">
      <c r="A363"/>
      <c r="B363"/>
      <c r="C363"/>
      <c r="D363"/>
      <c r="E363"/>
      <c r="F363"/>
      <c r="G363"/>
      <c r="H363"/>
      <c r="I363"/>
      <c r="J363"/>
      <c r="K363"/>
      <c r="L363"/>
      <c r="M363" s="49"/>
      <c r="N363" s="52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</row>
    <row r="364" spans="1:29" ht="12.75">
      <c r="A364"/>
      <c r="B364"/>
      <c r="C364"/>
      <c r="D364"/>
      <c r="E364"/>
      <c r="F364"/>
      <c r="G364"/>
      <c r="H364"/>
      <c r="I364"/>
      <c r="J364"/>
      <c r="K364"/>
      <c r="L364"/>
      <c r="M364" s="49"/>
      <c r="N364" s="52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</row>
    <row r="365" spans="1:29" ht="12.75">
      <c r="A365"/>
      <c r="B365"/>
      <c r="C365"/>
      <c r="D365"/>
      <c r="E365"/>
      <c r="F365"/>
      <c r="G365"/>
      <c r="H365"/>
      <c r="I365"/>
      <c r="J365"/>
      <c r="K365"/>
      <c r="L365"/>
      <c r="M365" s="49"/>
      <c r="N365" s="52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</row>
    <row r="366" spans="1:29" ht="12.75">
      <c r="A366"/>
      <c r="B366"/>
      <c r="C366"/>
      <c r="D366"/>
      <c r="E366"/>
      <c r="F366"/>
      <c r="G366"/>
      <c r="H366"/>
      <c r="I366"/>
      <c r="J366"/>
      <c r="K366"/>
      <c r="L366"/>
      <c r="M366" s="49"/>
      <c r="N366" s="52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</row>
    <row r="367" spans="1:29" ht="12.75">
      <c r="A367"/>
      <c r="B367"/>
      <c r="C367"/>
      <c r="D367"/>
      <c r="E367"/>
      <c r="F367"/>
      <c r="G367"/>
      <c r="H367"/>
      <c r="I367"/>
      <c r="J367"/>
      <c r="K367"/>
      <c r="L367"/>
      <c r="M367" s="49"/>
      <c r="N367" s="52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</row>
    <row r="368" spans="1:29" ht="12.75">
      <c r="A368"/>
      <c r="B368"/>
      <c r="C368"/>
      <c r="D368"/>
      <c r="E368"/>
      <c r="F368"/>
      <c r="G368"/>
      <c r="H368"/>
      <c r="I368"/>
      <c r="J368"/>
      <c r="K368"/>
      <c r="L368"/>
      <c r="M368" s="49"/>
      <c r="N368" s="52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</row>
    <row r="369" spans="1:29" ht="12.75">
      <c r="A369"/>
      <c r="B369"/>
      <c r="C369"/>
      <c r="D369"/>
      <c r="E369"/>
      <c r="F369"/>
      <c r="G369"/>
      <c r="H369"/>
      <c r="I369"/>
      <c r="J369"/>
      <c r="K369"/>
      <c r="L369"/>
      <c r="M369" s="49"/>
      <c r="N369" s="52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</row>
    <row r="370" spans="1:29" ht="12.75">
      <c r="A370"/>
      <c r="B370"/>
      <c r="C370"/>
      <c r="D370"/>
      <c r="E370"/>
      <c r="F370"/>
      <c r="G370"/>
      <c r="H370"/>
      <c r="I370"/>
      <c r="J370"/>
      <c r="K370"/>
      <c r="L370"/>
      <c r="M370" s="49"/>
      <c r="N370" s="52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</row>
    <row r="371" spans="1:29" ht="12.75">
      <c r="A371"/>
      <c r="B371"/>
      <c r="C371"/>
      <c r="D371"/>
      <c r="E371"/>
      <c r="F371"/>
      <c r="G371"/>
      <c r="H371"/>
      <c r="I371"/>
      <c r="J371"/>
      <c r="K371"/>
      <c r="L371"/>
      <c r="M371" s="49"/>
      <c r="N371" s="52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</row>
    <row r="372" spans="1:29" ht="12.75">
      <c r="A372"/>
      <c r="B372"/>
      <c r="C372"/>
      <c r="D372"/>
      <c r="E372"/>
      <c r="F372"/>
      <c r="G372"/>
      <c r="H372"/>
      <c r="I372"/>
      <c r="J372"/>
      <c r="K372"/>
      <c r="L372"/>
      <c r="M372" s="49"/>
      <c r="N372" s="52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</row>
    <row r="373" spans="1:29" ht="12.75">
      <c r="A373"/>
      <c r="B373"/>
      <c r="C373"/>
      <c r="D373"/>
      <c r="E373"/>
      <c r="F373"/>
      <c r="G373"/>
      <c r="H373"/>
      <c r="I373"/>
      <c r="J373"/>
      <c r="K373"/>
      <c r="L373"/>
      <c r="M373" s="49"/>
      <c r="N373" s="52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</row>
    <row r="374" spans="1:29" ht="12.75">
      <c r="A374"/>
      <c r="B374"/>
      <c r="C374"/>
      <c r="D374"/>
      <c r="E374"/>
      <c r="F374"/>
      <c r="G374"/>
      <c r="H374"/>
      <c r="I374"/>
      <c r="J374"/>
      <c r="K374"/>
      <c r="L374"/>
      <c r="M374" s="49"/>
      <c r="N374" s="52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</row>
    <row r="375" spans="1:29" ht="12.75">
      <c r="A375"/>
      <c r="B375"/>
      <c r="C375"/>
      <c r="D375"/>
      <c r="E375"/>
      <c r="F375"/>
      <c r="G375"/>
      <c r="H375"/>
      <c r="I375"/>
      <c r="J375"/>
      <c r="K375"/>
      <c r="L375"/>
      <c r="M375" s="49"/>
      <c r="N375" s="52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</row>
    <row r="376" spans="1:29" ht="12.75">
      <c r="A376"/>
      <c r="B376"/>
      <c r="C376"/>
      <c r="D376"/>
      <c r="E376"/>
      <c r="F376"/>
      <c r="G376"/>
      <c r="H376"/>
      <c r="I376"/>
      <c r="J376"/>
      <c r="K376"/>
      <c r="L376"/>
      <c r="M376" s="49"/>
      <c r="N376" s="52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</row>
    <row r="377" spans="1:29" ht="12.75">
      <c r="A377"/>
      <c r="B377"/>
      <c r="C377"/>
      <c r="D377"/>
      <c r="E377"/>
      <c r="F377"/>
      <c r="G377"/>
      <c r="H377"/>
      <c r="I377"/>
      <c r="J377"/>
      <c r="K377"/>
      <c r="L377"/>
      <c r="M377" s="49"/>
      <c r="N377" s="52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</row>
    <row r="378" spans="1:29" ht="12.75">
      <c r="A378"/>
      <c r="B378"/>
      <c r="C378"/>
      <c r="D378"/>
      <c r="E378"/>
      <c r="F378"/>
      <c r="G378"/>
      <c r="H378"/>
      <c r="I378"/>
      <c r="J378"/>
      <c r="K378"/>
      <c r="L378"/>
      <c r="M378" s="49"/>
      <c r="N378" s="52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</row>
    <row r="379" spans="1:29" ht="12.75">
      <c r="A379"/>
      <c r="B379"/>
      <c r="C379"/>
      <c r="D379"/>
      <c r="E379"/>
      <c r="F379"/>
      <c r="G379"/>
      <c r="H379"/>
      <c r="I379"/>
      <c r="J379"/>
      <c r="K379"/>
      <c r="L379"/>
      <c r="M379" s="49"/>
      <c r="N379" s="52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</row>
    <row r="380" spans="1:29" ht="12.75">
      <c r="A380"/>
      <c r="B380"/>
      <c r="C380"/>
      <c r="D380"/>
      <c r="E380"/>
      <c r="F380"/>
      <c r="G380"/>
      <c r="H380"/>
      <c r="I380"/>
      <c r="J380"/>
      <c r="K380"/>
      <c r="L380"/>
      <c r="M380" s="49"/>
      <c r="N380" s="52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</row>
    <row r="381" spans="1:29" ht="12.75">
      <c r="A381"/>
      <c r="B381"/>
      <c r="C381"/>
      <c r="D381"/>
      <c r="E381"/>
      <c r="F381"/>
      <c r="G381"/>
      <c r="H381"/>
      <c r="I381"/>
      <c r="J381"/>
      <c r="K381"/>
      <c r="L381"/>
      <c r="M381" s="49"/>
      <c r="N381" s="52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</row>
    <row r="382" spans="1:29" ht="12.75">
      <c r="A382"/>
      <c r="B382"/>
      <c r="C382"/>
      <c r="D382"/>
      <c r="E382"/>
      <c r="F382"/>
      <c r="G382"/>
      <c r="H382"/>
      <c r="I382"/>
      <c r="J382"/>
      <c r="K382"/>
      <c r="L382"/>
      <c r="M382" s="49"/>
      <c r="N382" s="52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</row>
    <row r="383" spans="1:29" ht="12.75">
      <c r="A383"/>
      <c r="B383"/>
      <c r="C383"/>
      <c r="D383"/>
      <c r="E383"/>
      <c r="F383"/>
      <c r="G383"/>
      <c r="H383"/>
      <c r="I383"/>
      <c r="J383"/>
      <c r="K383"/>
      <c r="L383"/>
      <c r="M383" s="49"/>
      <c r="N383" s="52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</row>
    <row r="384" spans="1:29" ht="12.75">
      <c r="A384"/>
      <c r="B384"/>
      <c r="C384"/>
      <c r="D384"/>
      <c r="E384"/>
      <c r="F384"/>
      <c r="G384"/>
      <c r="H384"/>
      <c r="I384"/>
      <c r="J384"/>
      <c r="K384"/>
      <c r="L384"/>
      <c r="M384" s="49"/>
      <c r="N384" s="52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</row>
    <row r="385" spans="1:29" ht="12.75">
      <c r="A385"/>
      <c r="B385"/>
      <c r="C385"/>
      <c r="D385"/>
      <c r="E385"/>
      <c r="F385"/>
      <c r="G385"/>
      <c r="H385"/>
      <c r="I385"/>
      <c r="J385"/>
      <c r="K385"/>
      <c r="L385"/>
      <c r="M385" s="49"/>
      <c r="N385" s="52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</row>
    <row r="386" spans="1:29" ht="12.75">
      <c r="A386"/>
      <c r="B386"/>
      <c r="C386"/>
      <c r="D386"/>
      <c r="E386"/>
      <c r="F386"/>
      <c r="G386"/>
      <c r="H386"/>
      <c r="I386"/>
      <c r="J386"/>
      <c r="K386"/>
      <c r="L386"/>
      <c r="M386" s="49"/>
      <c r="N386" s="52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</row>
    <row r="387" spans="1:29" ht="12.75">
      <c r="A387"/>
      <c r="B387"/>
      <c r="C387"/>
      <c r="D387"/>
      <c r="E387"/>
      <c r="F387"/>
      <c r="G387"/>
      <c r="H387"/>
      <c r="I387"/>
      <c r="J387"/>
      <c r="K387"/>
      <c r="L387"/>
      <c r="M387" s="49"/>
      <c r="N387" s="52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</row>
    <row r="388" spans="1:29" ht="12.75">
      <c r="A388"/>
      <c r="B388"/>
      <c r="C388"/>
      <c r="D388"/>
      <c r="E388"/>
      <c r="F388"/>
      <c r="G388"/>
      <c r="H388"/>
      <c r="I388"/>
      <c r="J388"/>
      <c r="K388"/>
      <c r="L388"/>
      <c r="M388" s="49"/>
      <c r="N388" s="52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</row>
    <row r="389" spans="1:29" ht="12.75">
      <c r="A389"/>
      <c r="B389"/>
      <c r="C389"/>
      <c r="D389"/>
      <c r="E389"/>
      <c r="F389"/>
      <c r="G389"/>
      <c r="H389"/>
      <c r="I389"/>
      <c r="J389"/>
      <c r="K389"/>
      <c r="L389"/>
      <c r="M389" s="49"/>
      <c r="N389" s="52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</row>
    <row r="390" spans="1:29" ht="12.75">
      <c r="A390"/>
      <c r="B390"/>
      <c r="C390"/>
      <c r="D390"/>
      <c r="E390"/>
      <c r="F390"/>
      <c r="G390"/>
      <c r="H390"/>
      <c r="I390"/>
      <c r="J390"/>
      <c r="K390"/>
      <c r="L390"/>
      <c r="M390" s="49"/>
      <c r="N390" s="52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</row>
    <row r="391" spans="1:29" ht="12.75">
      <c r="A391"/>
      <c r="B391"/>
      <c r="C391"/>
      <c r="D391"/>
      <c r="E391"/>
      <c r="F391"/>
      <c r="G391"/>
      <c r="H391"/>
      <c r="I391"/>
      <c r="J391"/>
      <c r="K391"/>
      <c r="L391"/>
      <c r="M391" s="49"/>
      <c r="N391" s="52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</row>
    <row r="392" spans="1:29" ht="12.75">
      <c r="A392"/>
      <c r="B392"/>
      <c r="C392"/>
      <c r="D392"/>
      <c r="E392"/>
      <c r="F392"/>
      <c r="G392"/>
      <c r="H392"/>
      <c r="I392"/>
      <c r="J392"/>
      <c r="K392"/>
      <c r="L392"/>
      <c r="M392" s="49"/>
      <c r="N392" s="52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</row>
    <row r="393" spans="1:29" ht="12.75">
      <c r="A393"/>
      <c r="B393"/>
      <c r="C393"/>
      <c r="D393"/>
      <c r="E393"/>
      <c r="F393"/>
      <c r="G393"/>
      <c r="H393"/>
      <c r="I393"/>
      <c r="J393"/>
      <c r="K393"/>
      <c r="L393"/>
      <c r="M393" s="49"/>
      <c r="N393" s="52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</row>
    <row r="394" spans="1:29" ht="12.75">
      <c r="A394"/>
      <c r="B394"/>
      <c r="C394"/>
      <c r="D394"/>
      <c r="E394"/>
      <c r="F394"/>
      <c r="G394"/>
      <c r="H394"/>
      <c r="I394"/>
      <c r="J394"/>
      <c r="K394"/>
      <c r="L394"/>
      <c r="M394" s="49"/>
      <c r="N394" s="52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</row>
    <row r="395" spans="1:29" ht="12.75">
      <c r="A395"/>
      <c r="B395"/>
      <c r="C395"/>
      <c r="D395"/>
      <c r="E395"/>
      <c r="F395"/>
      <c r="G395"/>
      <c r="H395"/>
      <c r="I395"/>
      <c r="J395"/>
      <c r="K395"/>
      <c r="L395"/>
      <c r="M395" s="49"/>
      <c r="N395" s="52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</row>
    <row r="396" spans="1:29" ht="12.75">
      <c r="A396"/>
      <c r="B396"/>
      <c r="C396"/>
      <c r="D396"/>
      <c r="E396"/>
      <c r="F396"/>
      <c r="G396"/>
      <c r="H396"/>
      <c r="I396"/>
      <c r="J396"/>
      <c r="K396"/>
      <c r="L396"/>
      <c r="M396" s="49"/>
      <c r="N396" s="52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</row>
    <row r="397" spans="1:29" ht="12.75">
      <c r="A397"/>
      <c r="B397"/>
      <c r="C397"/>
      <c r="D397"/>
      <c r="E397"/>
      <c r="F397"/>
      <c r="G397"/>
      <c r="H397"/>
      <c r="I397"/>
      <c r="J397"/>
      <c r="K397"/>
      <c r="L397"/>
      <c r="M397" s="49"/>
      <c r="N397" s="52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</row>
    <row r="398" spans="1:29" ht="12.75">
      <c r="A398"/>
      <c r="B398"/>
      <c r="C398"/>
      <c r="D398"/>
      <c r="E398"/>
      <c r="F398"/>
      <c r="G398"/>
      <c r="H398"/>
      <c r="I398"/>
      <c r="J398"/>
      <c r="K398"/>
      <c r="L398"/>
      <c r="M398" s="49"/>
      <c r="N398" s="52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</row>
    <row r="399" spans="1:29" ht="12.75">
      <c r="A399"/>
      <c r="B399"/>
      <c r="C399"/>
      <c r="D399"/>
      <c r="E399"/>
      <c r="F399"/>
      <c r="G399"/>
      <c r="H399"/>
      <c r="I399"/>
      <c r="J399"/>
      <c r="K399"/>
      <c r="L399"/>
      <c r="M399" s="49"/>
      <c r="N399" s="52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</row>
    <row r="400" spans="1:29" ht="12.75">
      <c r="A400"/>
      <c r="B400"/>
      <c r="C400"/>
      <c r="D400"/>
      <c r="E400"/>
      <c r="F400"/>
      <c r="G400"/>
      <c r="H400"/>
      <c r="I400"/>
      <c r="J400"/>
      <c r="K400"/>
      <c r="L400"/>
      <c r="M400" s="49"/>
      <c r="N400" s="52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</row>
    <row r="401" spans="1:29" ht="12.75">
      <c r="A401"/>
      <c r="B401"/>
      <c r="C401"/>
      <c r="D401"/>
      <c r="E401"/>
      <c r="F401"/>
      <c r="G401"/>
      <c r="H401"/>
      <c r="I401"/>
      <c r="J401"/>
      <c r="K401"/>
      <c r="L401"/>
      <c r="M401" s="49"/>
      <c r="N401" s="52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</row>
    <row r="402" spans="1:29" ht="12.75">
      <c r="A402"/>
      <c r="B402"/>
      <c r="C402"/>
      <c r="D402"/>
      <c r="E402"/>
      <c r="F402"/>
      <c r="G402"/>
      <c r="H402"/>
      <c r="I402"/>
      <c r="J402"/>
      <c r="K402"/>
      <c r="L402"/>
      <c r="M402" s="49"/>
      <c r="N402" s="52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</row>
    <row r="403" spans="1:29" ht="12.75">
      <c r="A403"/>
      <c r="B403"/>
      <c r="C403"/>
      <c r="D403"/>
      <c r="E403"/>
      <c r="F403"/>
      <c r="G403"/>
      <c r="H403"/>
      <c r="I403"/>
      <c r="J403"/>
      <c r="K403"/>
      <c r="L403"/>
      <c r="M403" s="49"/>
      <c r="N403" s="52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</row>
    <row r="404" spans="1:29" ht="12.75">
      <c r="A404"/>
      <c r="B404"/>
      <c r="C404"/>
      <c r="D404"/>
      <c r="E404"/>
      <c r="F404"/>
      <c r="G404"/>
      <c r="H404"/>
      <c r="I404"/>
      <c r="J404"/>
      <c r="K404"/>
      <c r="L404"/>
      <c r="M404" s="49"/>
      <c r="N404" s="52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</row>
    <row r="405" spans="1:29" ht="12.75">
      <c r="A405"/>
      <c r="B405"/>
      <c r="C405"/>
      <c r="D405"/>
      <c r="E405"/>
      <c r="F405"/>
      <c r="G405"/>
      <c r="H405"/>
      <c r="I405"/>
      <c r="J405"/>
      <c r="K405"/>
      <c r="L405"/>
      <c r="M405" s="49"/>
      <c r="N405" s="52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</row>
    <row r="406" spans="1:29" ht="12.75">
      <c r="A406"/>
      <c r="B406"/>
      <c r="C406"/>
      <c r="D406"/>
      <c r="E406"/>
      <c r="F406"/>
      <c r="G406"/>
      <c r="H406"/>
      <c r="I406"/>
      <c r="J406"/>
      <c r="K406"/>
      <c r="L406"/>
      <c r="M406" s="49"/>
      <c r="N406" s="52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</row>
    <row r="407" spans="1:29" ht="12.75">
      <c r="A407"/>
      <c r="B407"/>
      <c r="C407"/>
      <c r="D407"/>
      <c r="E407"/>
      <c r="F407"/>
      <c r="G407"/>
      <c r="H407"/>
      <c r="I407"/>
      <c r="J407"/>
      <c r="K407"/>
      <c r="L407"/>
      <c r="M407" s="49"/>
      <c r="N407" s="52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</row>
    <row r="408" spans="1:29" ht="12.75">
      <c r="A408"/>
      <c r="B408"/>
      <c r="C408"/>
      <c r="D408"/>
      <c r="E408"/>
      <c r="F408"/>
      <c r="G408"/>
      <c r="H408"/>
      <c r="I408"/>
      <c r="J408"/>
      <c r="K408"/>
      <c r="L408"/>
      <c r="M408" s="49"/>
      <c r="N408" s="52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</row>
    <row r="409" spans="1:29" ht="12.75">
      <c r="A409"/>
      <c r="B409"/>
      <c r="C409"/>
      <c r="D409"/>
      <c r="E409"/>
      <c r="F409"/>
      <c r="G409"/>
      <c r="H409"/>
      <c r="I409"/>
      <c r="J409"/>
      <c r="K409"/>
      <c r="L409"/>
      <c r="M409" s="49"/>
      <c r="N409" s="52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</row>
    <row r="410" spans="1:29" ht="12.75">
      <c r="A410"/>
      <c r="B410"/>
      <c r="C410"/>
      <c r="D410"/>
      <c r="E410"/>
      <c r="F410"/>
      <c r="G410"/>
      <c r="H410"/>
      <c r="I410"/>
      <c r="J410"/>
      <c r="K410"/>
      <c r="L410"/>
      <c r="M410" s="49"/>
      <c r="N410" s="52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</row>
    <row r="411" spans="1:29" ht="12.75">
      <c r="A411"/>
      <c r="B411"/>
      <c r="C411"/>
      <c r="D411"/>
      <c r="E411"/>
      <c r="F411"/>
      <c r="G411"/>
      <c r="H411"/>
      <c r="I411"/>
      <c r="J411"/>
      <c r="K411"/>
      <c r="L411"/>
      <c r="M411" s="49"/>
      <c r="N411" s="52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</row>
    <row r="412" spans="1:29" ht="12.75">
      <c r="A412"/>
      <c r="B412"/>
      <c r="C412"/>
      <c r="D412"/>
      <c r="E412"/>
      <c r="F412"/>
      <c r="G412"/>
      <c r="H412"/>
      <c r="I412"/>
      <c r="J412"/>
      <c r="K412"/>
      <c r="L412"/>
      <c r="M412" s="49"/>
      <c r="N412" s="52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</row>
    <row r="413" spans="1:29" ht="12.75">
      <c r="A413"/>
      <c r="B413"/>
      <c r="C413"/>
      <c r="D413"/>
      <c r="E413"/>
      <c r="F413"/>
      <c r="G413"/>
      <c r="H413"/>
      <c r="I413"/>
      <c r="J413"/>
      <c r="K413"/>
      <c r="L413"/>
      <c r="M413" s="49"/>
      <c r="N413" s="52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</row>
    <row r="414" spans="1:29" ht="12.75">
      <c r="A414"/>
      <c r="B414"/>
      <c r="C414"/>
      <c r="D414"/>
      <c r="E414"/>
      <c r="F414"/>
      <c r="G414"/>
      <c r="H414"/>
      <c r="I414"/>
      <c r="J414"/>
      <c r="K414"/>
      <c r="L414"/>
      <c r="M414" s="49"/>
      <c r="N414" s="52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</row>
    <row r="415" spans="1:29" ht="12.75">
      <c r="A415"/>
      <c r="B415"/>
      <c r="C415"/>
      <c r="D415"/>
      <c r="E415"/>
      <c r="F415"/>
      <c r="G415"/>
      <c r="H415"/>
      <c r="I415"/>
      <c r="J415"/>
      <c r="K415"/>
      <c r="L415"/>
      <c r="M415" s="49"/>
      <c r="N415" s="52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</row>
    <row r="416" spans="1:29" ht="12.75">
      <c r="A416"/>
      <c r="B416"/>
      <c r="C416"/>
      <c r="D416"/>
      <c r="E416"/>
      <c r="F416"/>
      <c r="G416"/>
      <c r="H416"/>
      <c r="I416"/>
      <c r="J416"/>
      <c r="K416"/>
      <c r="L416"/>
      <c r="M416" s="49"/>
      <c r="N416" s="52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</row>
    <row r="417" spans="1:29" ht="12.75">
      <c r="A417"/>
      <c r="B417"/>
      <c r="C417"/>
      <c r="D417"/>
      <c r="E417"/>
      <c r="F417"/>
      <c r="G417"/>
      <c r="H417"/>
      <c r="I417"/>
      <c r="J417"/>
      <c r="K417"/>
      <c r="L417"/>
      <c r="M417" s="49"/>
      <c r="N417" s="52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</row>
    <row r="418" spans="1:29" ht="12.75">
      <c r="A418"/>
      <c r="B418"/>
      <c r="C418"/>
      <c r="D418"/>
      <c r="E418"/>
      <c r="F418"/>
      <c r="G418"/>
      <c r="H418"/>
      <c r="I418"/>
      <c r="J418"/>
      <c r="K418"/>
      <c r="L418"/>
      <c r="M418" s="49"/>
      <c r="N418" s="52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</row>
    <row r="419" spans="1:29" ht="12.75">
      <c r="A419"/>
      <c r="B419"/>
      <c r="C419"/>
      <c r="D419"/>
      <c r="E419"/>
      <c r="F419"/>
      <c r="G419"/>
      <c r="H419"/>
      <c r="I419"/>
      <c r="J419"/>
      <c r="K419"/>
      <c r="L419"/>
      <c r="M419" s="49"/>
      <c r="N419" s="52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</row>
    <row r="420" spans="1:29" ht="12.75">
      <c r="A420"/>
      <c r="B420"/>
      <c r="C420"/>
      <c r="D420"/>
      <c r="E420"/>
      <c r="F420"/>
      <c r="G420"/>
      <c r="H420"/>
      <c r="I420"/>
      <c r="J420"/>
      <c r="K420"/>
      <c r="L420"/>
      <c r="M420" s="49"/>
      <c r="N420" s="52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</row>
    <row r="421" spans="1:29" ht="12.75">
      <c r="A421"/>
      <c r="B421"/>
      <c r="C421"/>
      <c r="D421"/>
      <c r="E421"/>
      <c r="F421"/>
      <c r="G421"/>
      <c r="H421"/>
      <c r="I421"/>
      <c r="J421"/>
      <c r="K421"/>
      <c r="L421"/>
      <c r="M421" s="49"/>
      <c r="N421" s="52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</row>
    <row r="422" spans="1:29" ht="12.75">
      <c r="A422"/>
      <c r="B422"/>
      <c r="C422"/>
      <c r="D422"/>
      <c r="E422"/>
      <c r="F422"/>
      <c r="G422"/>
      <c r="H422"/>
      <c r="I422"/>
      <c r="J422"/>
      <c r="K422"/>
      <c r="L422"/>
      <c r="M422" s="49"/>
      <c r="N422" s="52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</row>
    <row r="423" spans="1:29" ht="12.75">
      <c r="A423"/>
      <c r="B423"/>
      <c r="C423"/>
      <c r="D423"/>
      <c r="E423"/>
      <c r="F423"/>
      <c r="G423"/>
      <c r="H423"/>
      <c r="I423"/>
      <c r="J423"/>
      <c r="K423"/>
      <c r="L423"/>
      <c r="M423" s="49"/>
      <c r="N423" s="52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</row>
    <row r="424" spans="1:29" ht="12.75">
      <c r="A424"/>
      <c r="B424"/>
      <c r="C424"/>
      <c r="D424"/>
      <c r="E424"/>
      <c r="F424"/>
      <c r="G424"/>
      <c r="H424"/>
      <c r="I424"/>
      <c r="J424"/>
      <c r="K424"/>
      <c r="L424"/>
      <c r="M424" s="49"/>
      <c r="N424" s="52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 ht="12.75">
      <c r="A425"/>
      <c r="B425"/>
      <c r="C425"/>
      <c r="D425"/>
      <c r="E425"/>
      <c r="F425"/>
      <c r="G425"/>
      <c r="H425"/>
      <c r="I425"/>
      <c r="J425"/>
      <c r="K425"/>
      <c r="L425"/>
      <c r="M425" s="49"/>
      <c r="N425" s="52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 ht="12.75">
      <c r="A426"/>
      <c r="B426"/>
      <c r="C426"/>
      <c r="D426"/>
      <c r="E426"/>
      <c r="F426"/>
      <c r="G426"/>
      <c r="H426"/>
      <c r="I426"/>
      <c r="J426"/>
      <c r="K426"/>
      <c r="L426"/>
      <c r="M426" s="49"/>
      <c r="N426" s="52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 ht="12.75">
      <c r="A427"/>
      <c r="B427"/>
      <c r="C427"/>
      <c r="D427"/>
      <c r="E427"/>
      <c r="F427"/>
      <c r="G427"/>
      <c r="H427"/>
      <c r="I427"/>
      <c r="J427"/>
      <c r="K427"/>
      <c r="L427"/>
      <c r="M427" s="49"/>
      <c r="N427" s="52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 ht="12.75">
      <c r="A428"/>
      <c r="B428"/>
      <c r="C428"/>
      <c r="D428"/>
      <c r="E428"/>
      <c r="F428"/>
      <c r="G428"/>
      <c r="H428"/>
      <c r="I428"/>
      <c r="J428"/>
      <c r="K428"/>
      <c r="L428"/>
      <c r="M428" s="49"/>
      <c r="N428" s="52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 ht="12.75">
      <c r="A429"/>
      <c r="B429"/>
      <c r="C429"/>
      <c r="D429"/>
      <c r="E429"/>
      <c r="F429"/>
      <c r="G429"/>
      <c r="H429"/>
      <c r="I429"/>
      <c r="J429"/>
      <c r="K429"/>
      <c r="L429"/>
      <c r="M429" s="49"/>
      <c r="N429" s="52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9" ht="12.75">
      <c r="A430"/>
      <c r="B430"/>
      <c r="C430"/>
      <c r="D430"/>
      <c r="E430"/>
      <c r="F430"/>
      <c r="G430"/>
      <c r="H430"/>
      <c r="I430"/>
      <c r="J430"/>
      <c r="K430"/>
      <c r="L430"/>
      <c r="M430" s="49"/>
      <c r="N430" s="52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</row>
    <row r="431" spans="1:29" ht="12.75">
      <c r="A431"/>
      <c r="B431"/>
      <c r="C431"/>
      <c r="D431"/>
      <c r="E431"/>
      <c r="F431"/>
      <c r="G431"/>
      <c r="H431"/>
      <c r="I431"/>
      <c r="J431"/>
      <c r="K431"/>
      <c r="L431"/>
      <c r="M431" s="49"/>
      <c r="N431" s="52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</row>
    <row r="432" spans="1:29" ht="12.75">
      <c r="A432"/>
      <c r="B432"/>
      <c r="C432"/>
      <c r="D432"/>
      <c r="E432"/>
      <c r="F432"/>
      <c r="G432"/>
      <c r="H432"/>
      <c r="I432"/>
      <c r="J432"/>
      <c r="K432"/>
      <c r="L432"/>
      <c r="M432" s="49"/>
      <c r="N432" s="52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</row>
    <row r="433" spans="1:29" ht="12.75">
      <c r="A433"/>
      <c r="B433"/>
      <c r="C433"/>
      <c r="D433"/>
      <c r="E433"/>
      <c r="F433"/>
      <c r="G433"/>
      <c r="H433"/>
      <c r="I433"/>
      <c r="J433"/>
      <c r="K433"/>
      <c r="L433"/>
      <c r="M433" s="49"/>
      <c r="N433" s="52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</row>
    <row r="434" spans="1:29" ht="12.75">
      <c r="A434"/>
      <c r="B434"/>
      <c r="C434"/>
      <c r="D434"/>
      <c r="E434"/>
      <c r="F434"/>
      <c r="G434"/>
      <c r="H434"/>
      <c r="I434"/>
      <c r="J434"/>
      <c r="K434"/>
      <c r="L434"/>
      <c r="M434" s="49"/>
      <c r="N434" s="52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</row>
    <row r="435" spans="1:29" ht="12.75">
      <c r="A435"/>
      <c r="B435"/>
      <c r="C435"/>
      <c r="D435"/>
      <c r="E435"/>
      <c r="F435"/>
      <c r="G435"/>
      <c r="H435"/>
      <c r="I435"/>
      <c r="J435"/>
      <c r="K435"/>
      <c r="L435"/>
      <c r="M435" s="49"/>
      <c r="N435" s="52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</row>
    <row r="436" spans="1:29" ht="12.75">
      <c r="A436"/>
      <c r="B436"/>
      <c r="C436"/>
      <c r="D436"/>
      <c r="E436"/>
      <c r="F436"/>
      <c r="G436"/>
      <c r="H436"/>
      <c r="I436"/>
      <c r="J436"/>
      <c r="K436"/>
      <c r="L436"/>
      <c r="M436" s="49"/>
      <c r="N436" s="52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</row>
    <row r="437" spans="1:29" ht="12.75">
      <c r="A437"/>
      <c r="B437"/>
      <c r="C437"/>
      <c r="D437"/>
      <c r="E437"/>
      <c r="F437"/>
      <c r="G437"/>
      <c r="H437"/>
      <c r="I437"/>
      <c r="J437"/>
      <c r="K437"/>
      <c r="L437"/>
      <c r="M437" s="49"/>
      <c r="N437" s="52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</row>
    <row r="438" spans="1:29" ht="12.75">
      <c r="A438"/>
      <c r="B438"/>
      <c r="C438"/>
      <c r="D438"/>
      <c r="E438"/>
      <c r="F438"/>
      <c r="G438"/>
      <c r="H438"/>
      <c r="I438"/>
      <c r="J438"/>
      <c r="K438"/>
      <c r="L438"/>
      <c r="M438" s="49"/>
      <c r="N438" s="52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</row>
    <row r="439" spans="1:29" ht="12.75">
      <c r="A439"/>
      <c r="B439"/>
      <c r="C439"/>
      <c r="D439"/>
      <c r="E439"/>
      <c r="F439"/>
      <c r="G439"/>
      <c r="H439"/>
      <c r="I439"/>
      <c r="J439"/>
      <c r="K439"/>
      <c r="L439"/>
      <c r="M439" s="49"/>
      <c r="N439" s="52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</row>
    <row r="440" spans="1:29" ht="12.75">
      <c r="A440"/>
      <c r="B440"/>
      <c r="C440"/>
      <c r="D440"/>
      <c r="E440"/>
      <c r="F440"/>
      <c r="G440"/>
      <c r="H440"/>
      <c r="I440"/>
      <c r="J440"/>
      <c r="K440"/>
      <c r="L440"/>
      <c r="M440" s="49"/>
      <c r="N440" s="52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</row>
    <row r="441" spans="1:29" ht="12.75">
      <c r="A441"/>
      <c r="B441"/>
      <c r="C441"/>
      <c r="D441"/>
      <c r="E441"/>
      <c r="F441"/>
      <c r="G441"/>
      <c r="H441"/>
      <c r="I441"/>
      <c r="J441"/>
      <c r="K441"/>
      <c r="L441"/>
      <c r="M441" s="49"/>
      <c r="N441" s="52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</row>
    <row r="442" spans="1:29" ht="12.75">
      <c r="A442"/>
      <c r="B442"/>
      <c r="C442"/>
      <c r="D442"/>
      <c r="E442"/>
      <c r="F442"/>
      <c r="G442"/>
      <c r="H442"/>
      <c r="I442"/>
      <c r="J442"/>
      <c r="K442"/>
      <c r="L442"/>
      <c r="M442" s="49"/>
      <c r="N442" s="52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</row>
    <row r="443" spans="1:29" ht="12.75">
      <c r="A443"/>
      <c r="B443"/>
      <c r="C443"/>
      <c r="D443"/>
      <c r="E443"/>
      <c r="F443"/>
      <c r="G443"/>
      <c r="H443"/>
      <c r="I443"/>
      <c r="J443"/>
      <c r="K443"/>
      <c r="L443"/>
      <c r="M443" s="49"/>
      <c r="N443" s="52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</row>
    <row r="444" spans="1:29" ht="12.75">
      <c r="A444"/>
      <c r="B444"/>
      <c r="C444"/>
      <c r="D444"/>
      <c r="E444"/>
      <c r="F444"/>
      <c r="G444"/>
      <c r="H444"/>
      <c r="I444"/>
      <c r="J444"/>
      <c r="K444"/>
      <c r="L444"/>
      <c r="M444" s="49"/>
      <c r="N444" s="52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</row>
    <row r="445" spans="1:29" ht="12.75">
      <c r="A445"/>
      <c r="B445"/>
      <c r="C445"/>
      <c r="D445"/>
      <c r="E445"/>
      <c r="F445"/>
      <c r="G445"/>
      <c r="H445"/>
      <c r="I445"/>
      <c r="J445"/>
      <c r="K445"/>
      <c r="L445"/>
      <c r="M445" s="49"/>
      <c r="N445" s="52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</row>
    <row r="446" spans="1:29" ht="12.75">
      <c r="A446"/>
      <c r="B446"/>
      <c r="C446"/>
      <c r="D446"/>
      <c r="E446"/>
      <c r="F446"/>
      <c r="G446"/>
      <c r="H446"/>
      <c r="I446"/>
      <c r="J446"/>
      <c r="K446"/>
      <c r="L446"/>
      <c r="M446" s="49"/>
      <c r="N446" s="52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</row>
    <row r="447" spans="1:29" ht="12.75">
      <c r="A447"/>
      <c r="B447"/>
      <c r="C447"/>
      <c r="D447"/>
      <c r="E447"/>
      <c r="F447"/>
      <c r="G447"/>
      <c r="H447"/>
      <c r="I447"/>
      <c r="J447"/>
      <c r="K447"/>
      <c r="L447"/>
      <c r="M447" s="49"/>
      <c r="N447" s="52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</row>
    <row r="448" spans="1:29" ht="12.75">
      <c r="A448"/>
      <c r="B448"/>
      <c r="C448"/>
      <c r="D448"/>
      <c r="E448"/>
      <c r="F448"/>
      <c r="G448"/>
      <c r="H448"/>
      <c r="I448"/>
      <c r="J448"/>
      <c r="K448"/>
      <c r="L448"/>
      <c r="M448" s="49"/>
      <c r="N448" s="52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</row>
    <row r="449" spans="1:29" ht="12.75">
      <c r="A449"/>
      <c r="B449"/>
      <c r="C449"/>
      <c r="D449"/>
      <c r="E449"/>
      <c r="F449"/>
      <c r="G449"/>
      <c r="H449"/>
      <c r="I449"/>
      <c r="J449"/>
      <c r="K449"/>
      <c r="L449"/>
      <c r="M449" s="49"/>
      <c r="N449" s="52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</row>
    <row r="450" spans="1:29" ht="12.75">
      <c r="A450"/>
      <c r="B450"/>
      <c r="C450"/>
      <c r="D450"/>
      <c r="E450"/>
      <c r="F450"/>
      <c r="G450"/>
      <c r="H450"/>
      <c r="I450"/>
      <c r="J450"/>
      <c r="K450"/>
      <c r="L450"/>
      <c r="M450" s="49"/>
      <c r="N450" s="52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</row>
    <row r="451" spans="1:29" ht="12.75">
      <c r="A451"/>
      <c r="B451"/>
      <c r="C451"/>
      <c r="D451"/>
      <c r="E451"/>
      <c r="F451"/>
      <c r="G451"/>
      <c r="H451"/>
      <c r="I451"/>
      <c r="J451"/>
      <c r="K451"/>
      <c r="L451"/>
      <c r="M451" s="49"/>
      <c r="N451" s="52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</row>
    <row r="452" spans="1:29" ht="12.75">
      <c r="A452"/>
      <c r="B452"/>
      <c r="C452"/>
      <c r="D452"/>
      <c r="E452"/>
      <c r="F452"/>
      <c r="G452"/>
      <c r="H452"/>
      <c r="I452"/>
      <c r="J452"/>
      <c r="K452"/>
      <c r="L452"/>
      <c r="M452" s="49"/>
      <c r="N452" s="52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</row>
    <row r="453" spans="1:29" ht="12.75">
      <c r="A453"/>
      <c r="B453"/>
      <c r="C453"/>
      <c r="D453"/>
      <c r="E453"/>
      <c r="F453"/>
      <c r="G453"/>
      <c r="H453"/>
      <c r="I453"/>
      <c r="J453"/>
      <c r="K453"/>
      <c r="L453"/>
      <c r="M453" s="49"/>
      <c r="N453" s="52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</row>
    <row r="454" spans="1:29" ht="12.75">
      <c r="A454"/>
      <c r="B454"/>
      <c r="C454"/>
      <c r="D454"/>
      <c r="E454"/>
      <c r="F454"/>
      <c r="G454"/>
      <c r="H454"/>
      <c r="I454"/>
      <c r="J454"/>
      <c r="K454"/>
      <c r="L454"/>
      <c r="M454" s="49"/>
      <c r="N454" s="52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</row>
    <row r="455" spans="1:29" ht="12.75">
      <c r="A455"/>
      <c r="B455"/>
      <c r="C455"/>
      <c r="D455"/>
      <c r="E455"/>
      <c r="F455"/>
      <c r="G455"/>
      <c r="H455"/>
      <c r="I455"/>
      <c r="J455"/>
      <c r="K455"/>
      <c r="L455"/>
      <c r="M455" s="49"/>
      <c r="N455" s="52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</row>
    <row r="456" spans="1:29" ht="12.75">
      <c r="A456"/>
      <c r="B456"/>
      <c r="C456"/>
      <c r="D456"/>
      <c r="E456"/>
      <c r="F456"/>
      <c r="G456"/>
      <c r="H456"/>
      <c r="I456"/>
      <c r="J456"/>
      <c r="K456"/>
      <c r="L456"/>
      <c r="M456" s="49"/>
      <c r="N456" s="52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</row>
    <row r="457" spans="1:29" ht="12.75">
      <c r="A457"/>
      <c r="B457"/>
      <c r="C457"/>
      <c r="D457"/>
      <c r="E457"/>
      <c r="F457"/>
      <c r="G457"/>
      <c r="H457"/>
      <c r="I457"/>
      <c r="J457"/>
      <c r="K457"/>
      <c r="L457"/>
      <c r="M457" s="49"/>
      <c r="N457" s="52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</row>
    <row r="458" spans="1:29" ht="12.75">
      <c r="A458"/>
      <c r="B458"/>
      <c r="C458"/>
      <c r="D458"/>
      <c r="E458"/>
      <c r="F458"/>
      <c r="G458"/>
      <c r="H458"/>
      <c r="I458"/>
      <c r="J458"/>
      <c r="K458"/>
      <c r="L458"/>
      <c r="M458" s="49"/>
      <c r="N458" s="52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</row>
    <row r="459" spans="1:29" ht="12.75">
      <c r="A459"/>
      <c r="B459"/>
      <c r="C459"/>
      <c r="D459"/>
      <c r="E459"/>
      <c r="F459"/>
      <c r="G459"/>
      <c r="H459"/>
      <c r="I459"/>
      <c r="J459"/>
      <c r="K459"/>
      <c r="L459"/>
      <c r="M459" s="49"/>
      <c r="N459" s="52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</row>
    <row r="460" spans="1:29" ht="12.75">
      <c r="A460"/>
      <c r="B460"/>
      <c r="C460"/>
      <c r="D460"/>
      <c r="E460"/>
      <c r="F460"/>
      <c r="G460"/>
      <c r="H460"/>
      <c r="I460"/>
      <c r="J460"/>
      <c r="K460"/>
      <c r="L460"/>
      <c r="M460" s="49"/>
      <c r="N460" s="52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</row>
    <row r="461" spans="1:29" ht="12.75">
      <c r="A461"/>
      <c r="B461"/>
      <c r="C461"/>
      <c r="D461"/>
      <c r="E461"/>
      <c r="F461"/>
      <c r="G461"/>
      <c r="H461"/>
      <c r="I461"/>
      <c r="J461"/>
      <c r="K461"/>
      <c r="L461"/>
      <c r="M461" s="49"/>
      <c r="N461" s="52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</row>
    <row r="462" spans="1:29" ht="12.75">
      <c r="A462"/>
      <c r="B462"/>
      <c r="C462"/>
      <c r="D462"/>
      <c r="E462"/>
      <c r="F462"/>
      <c r="G462"/>
      <c r="H462"/>
      <c r="I462"/>
      <c r="J462"/>
      <c r="K462"/>
      <c r="L462"/>
      <c r="M462" s="49"/>
      <c r="N462" s="52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</row>
    <row r="463" spans="1:29" ht="12.75">
      <c r="A463"/>
      <c r="B463"/>
      <c r="C463"/>
      <c r="D463"/>
      <c r="E463"/>
      <c r="F463"/>
      <c r="G463"/>
      <c r="H463"/>
      <c r="I463"/>
      <c r="J463"/>
      <c r="K463"/>
      <c r="L463"/>
      <c r="M463" s="49"/>
      <c r="N463" s="52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</row>
    <row r="464" spans="1:29" ht="12.75">
      <c r="A464"/>
      <c r="B464"/>
      <c r="C464"/>
      <c r="D464"/>
      <c r="E464"/>
      <c r="F464"/>
      <c r="G464"/>
      <c r="H464"/>
      <c r="I464"/>
      <c r="J464"/>
      <c r="K464"/>
      <c r="L464"/>
      <c r="M464" s="49"/>
      <c r="N464" s="52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</row>
    <row r="465" spans="1:29" ht="12.75">
      <c r="A465"/>
      <c r="B465"/>
      <c r="C465"/>
      <c r="D465"/>
      <c r="E465"/>
      <c r="F465"/>
      <c r="G465"/>
      <c r="H465"/>
      <c r="I465"/>
      <c r="J465"/>
      <c r="K465"/>
      <c r="L465"/>
      <c r="M465" s="49"/>
      <c r="N465" s="52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</row>
    <row r="466" spans="1:29" ht="12.75">
      <c r="A466"/>
      <c r="B466"/>
      <c r="C466"/>
      <c r="D466"/>
      <c r="E466"/>
      <c r="F466"/>
      <c r="G466"/>
      <c r="H466"/>
      <c r="I466"/>
      <c r="J466"/>
      <c r="K466"/>
      <c r="L466"/>
      <c r="M466" s="49"/>
      <c r="N466" s="52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</row>
    <row r="467" spans="1:29" ht="12.75">
      <c r="A467"/>
      <c r="B467"/>
      <c r="C467"/>
      <c r="D467"/>
      <c r="E467"/>
      <c r="F467"/>
      <c r="G467"/>
      <c r="H467"/>
      <c r="I467"/>
      <c r="J467"/>
      <c r="K467"/>
      <c r="L467"/>
      <c r="M467" s="49"/>
      <c r="N467" s="52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</row>
    <row r="468" spans="1:29" ht="12.75">
      <c r="A468"/>
      <c r="B468"/>
      <c r="C468"/>
      <c r="D468"/>
      <c r="E468"/>
      <c r="F468"/>
      <c r="G468"/>
      <c r="H468"/>
      <c r="I468"/>
      <c r="J468"/>
      <c r="K468"/>
      <c r="L468"/>
      <c r="M468" s="49"/>
      <c r="N468" s="52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</row>
    <row r="469" spans="1:29" ht="12.75">
      <c r="A469"/>
      <c r="B469"/>
      <c r="C469"/>
      <c r="D469"/>
      <c r="E469"/>
      <c r="F469"/>
      <c r="G469"/>
      <c r="H469"/>
      <c r="I469"/>
      <c r="J469"/>
      <c r="K469"/>
      <c r="L469"/>
      <c r="M469" s="49"/>
      <c r="N469" s="52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</row>
    <row r="470" spans="1:29" ht="12.75">
      <c r="A470"/>
      <c r="B470"/>
      <c r="C470"/>
      <c r="D470"/>
      <c r="E470"/>
      <c r="F470"/>
      <c r="G470"/>
      <c r="H470"/>
      <c r="I470"/>
      <c r="J470"/>
      <c r="K470"/>
      <c r="L470"/>
      <c r="M470" s="49"/>
      <c r="N470" s="52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</row>
    <row r="471" spans="1:29" ht="12.75">
      <c r="A471"/>
      <c r="B471"/>
      <c r="C471"/>
      <c r="D471"/>
      <c r="E471"/>
      <c r="F471"/>
      <c r="G471"/>
      <c r="H471"/>
      <c r="I471"/>
      <c r="J471"/>
      <c r="K471"/>
      <c r="L471"/>
      <c r="M471" s="49"/>
      <c r="N471" s="52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</row>
    <row r="472" spans="1:29" ht="12.75">
      <c r="A472"/>
      <c r="B472"/>
      <c r="C472"/>
      <c r="D472"/>
      <c r="E472"/>
      <c r="F472"/>
      <c r="G472"/>
      <c r="H472"/>
      <c r="I472"/>
      <c r="J472"/>
      <c r="K472"/>
      <c r="L472"/>
      <c r="M472" s="49"/>
      <c r="N472" s="52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</row>
    <row r="473" spans="1:29" ht="12.75">
      <c r="A473"/>
      <c r="B473"/>
      <c r="C473"/>
      <c r="D473"/>
      <c r="E473"/>
      <c r="F473"/>
      <c r="G473"/>
      <c r="H473"/>
      <c r="I473"/>
      <c r="J473"/>
      <c r="K473"/>
      <c r="L473"/>
      <c r="M473" s="49"/>
      <c r="N473" s="52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</row>
    <row r="474" spans="1:29" ht="12.75">
      <c r="A474"/>
      <c r="B474"/>
      <c r="C474"/>
      <c r="D474"/>
      <c r="E474"/>
      <c r="F474"/>
      <c r="G474"/>
      <c r="H474"/>
      <c r="I474"/>
      <c r="J474"/>
      <c r="K474"/>
      <c r="L474"/>
      <c r="M474" s="49"/>
      <c r="N474" s="52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</row>
    <row r="475" spans="1:29" ht="12.75">
      <c r="A475"/>
      <c r="B475"/>
      <c r="C475"/>
      <c r="D475"/>
      <c r="E475"/>
      <c r="F475"/>
      <c r="G475"/>
      <c r="H475"/>
      <c r="I475"/>
      <c r="J475"/>
      <c r="K475"/>
      <c r="L475"/>
      <c r="M475" s="49"/>
      <c r="N475" s="52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</row>
    <row r="476" spans="1:29" ht="12.75">
      <c r="A476"/>
      <c r="B476"/>
      <c r="C476"/>
      <c r="D476"/>
      <c r="E476"/>
      <c r="F476"/>
      <c r="G476"/>
      <c r="H476"/>
      <c r="I476"/>
      <c r="J476"/>
      <c r="K476"/>
      <c r="L476"/>
      <c r="M476" s="49"/>
      <c r="N476" s="52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</row>
    <row r="477" spans="1:29" ht="12.75">
      <c r="A477"/>
      <c r="B477"/>
      <c r="C477"/>
      <c r="D477"/>
      <c r="E477"/>
      <c r="F477"/>
      <c r="G477"/>
      <c r="H477"/>
      <c r="I477"/>
      <c r="J477"/>
      <c r="K477"/>
      <c r="L477"/>
      <c r="M477" s="49"/>
      <c r="N477" s="52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</row>
    <row r="478" spans="1:29" ht="12.75">
      <c r="A478"/>
      <c r="B478"/>
      <c r="C478"/>
      <c r="D478"/>
      <c r="E478"/>
      <c r="F478"/>
      <c r="G478"/>
      <c r="H478"/>
      <c r="I478"/>
      <c r="J478"/>
      <c r="K478"/>
      <c r="L478"/>
      <c r="M478" s="49"/>
      <c r="N478" s="52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</row>
    <row r="479" spans="1:29" ht="12.75">
      <c r="A479"/>
      <c r="B479"/>
      <c r="C479"/>
      <c r="D479"/>
      <c r="E479"/>
      <c r="F479"/>
      <c r="G479"/>
      <c r="H479"/>
      <c r="I479"/>
      <c r="J479"/>
      <c r="K479"/>
      <c r="L479"/>
      <c r="M479" s="49"/>
      <c r="N479" s="52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</row>
    <row r="480" spans="1:29" ht="12.75">
      <c r="A480"/>
      <c r="B480"/>
      <c r="C480"/>
      <c r="D480"/>
      <c r="E480"/>
      <c r="F480"/>
      <c r="G480"/>
      <c r="H480"/>
      <c r="I480"/>
      <c r="J480"/>
      <c r="K480"/>
      <c r="L480"/>
      <c r="M480" s="49"/>
      <c r="N480" s="52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</row>
    <row r="481" spans="1:29" ht="12.75">
      <c r="A481"/>
      <c r="B481"/>
      <c r="C481"/>
      <c r="D481"/>
      <c r="E481"/>
      <c r="F481"/>
      <c r="G481"/>
      <c r="H481"/>
      <c r="I481"/>
      <c r="J481"/>
      <c r="K481"/>
      <c r="L481"/>
      <c r="M481" s="49"/>
      <c r="N481" s="52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</row>
    <row r="482" spans="1:29" ht="12.75">
      <c r="A482"/>
      <c r="B482"/>
      <c r="C482"/>
      <c r="D482"/>
      <c r="E482"/>
      <c r="F482"/>
      <c r="G482"/>
      <c r="H482"/>
      <c r="I482"/>
      <c r="J482"/>
      <c r="K482"/>
      <c r="L482"/>
      <c r="M482" s="49"/>
      <c r="N482" s="52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</row>
    <row r="483" spans="1:29" ht="12.75">
      <c r="A483"/>
      <c r="B483"/>
      <c r="C483"/>
      <c r="D483"/>
      <c r="E483"/>
      <c r="F483"/>
      <c r="G483"/>
      <c r="H483"/>
      <c r="I483"/>
      <c r="J483"/>
      <c r="K483"/>
      <c r="L483"/>
      <c r="M483" s="49"/>
      <c r="N483" s="52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</row>
    <row r="484" spans="1:29" ht="12.75">
      <c r="A484"/>
      <c r="B484"/>
      <c r="C484"/>
      <c r="D484"/>
      <c r="E484"/>
      <c r="F484"/>
      <c r="G484"/>
      <c r="H484"/>
      <c r="I484"/>
      <c r="J484"/>
      <c r="K484"/>
      <c r="L484"/>
      <c r="M484" s="49"/>
      <c r="N484" s="52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</row>
    <row r="485" spans="1:29" ht="12.75">
      <c r="A485"/>
      <c r="B485"/>
      <c r="C485"/>
      <c r="D485"/>
      <c r="E485"/>
      <c r="F485"/>
      <c r="G485"/>
      <c r="H485"/>
      <c r="I485"/>
      <c r="J485"/>
      <c r="K485"/>
      <c r="L485"/>
      <c r="M485" s="49"/>
      <c r="N485" s="52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</row>
    <row r="486" spans="1:29" ht="12.75">
      <c r="A486"/>
      <c r="B486"/>
      <c r="C486"/>
      <c r="D486"/>
      <c r="E486"/>
      <c r="F486"/>
      <c r="G486"/>
      <c r="H486"/>
      <c r="I486"/>
      <c r="J486"/>
      <c r="K486"/>
      <c r="L486"/>
      <c r="M486" s="49"/>
      <c r="N486" s="52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</row>
    <row r="487" spans="1:29" ht="12.75">
      <c r="A487"/>
      <c r="B487"/>
      <c r="C487"/>
      <c r="D487"/>
      <c r="E487"/>
      <c r="F487"/>
      <c r="G487"/>
      <c r="H487"/>
      <c r="I487"/>
      <c r="J487"/>
      <c r="K487"/>
      <c r="L487"/>
      <c r="M487" s="49"/>
      <c r="N487" s="52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</row>
    <row r="488" spans="1:29" ht="12.75">
      <c r="A488"/>
      <c r="B488"/>
      <c r="C488"/>
      <c r="D488"/>
      <c r="E488"/>
      <c r="F488"/>
      <c r="G488"/>
      <c r="H488"/>
      <c r="I488"/>
      <c r="J488"/>
      <c r="K488"/>
      <c r="L488"/>
      <c r="M488" s="49"/>
      <c r="N488" s="52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</row>
    <row r="489" spans="1:29" ht="12.75">
      <c r="A489"/>
      <c r="B489"/>
      <c r="C489"/>
      <c r="D489"/>
      <c r="E489"/>
      <c r="F489"/>
      <c r="G489"/>
      <c r="H489"/>
      <c r="I489"/>
      <c r="J489"/>
      <c r="K489"/>
      <c r="L489"/>
      <c r="M489" s="49"/>
      <c r="N489" s="52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</row>
    <row r="490" spans="1:29" ht="12.75">
      <c r="A490"/>
      <c r="B490"/>
      <c r="C490"/>
      <c r="D490"/>
      <c r="E490"/>
      <c r="F490"/>
      <c r="G490"/>
      <c r="H490"/>
      <c r="I490"/>
      <c r="J490"/>
      <c r="K490"/>
      <c r="L490"/>
      <c r="M490" s="49"/>
      <c r="N490" s="52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</row>
    <row r="491" spans="1:29" ht="12.75">
      <c r="A491"/>
      <c r="B491"/>
      <c r="C491"/>
      <c r="D491"/>
      <c r="E491"/>
      <c r="F491"/>
      <c r="G491"/>
      <c r="H491"/>
      <c r="I491"/>
      <c r="J491"/>
      <c r="K491"/>
      <c r="L491"/>
      <c r="M491" s="49"/>
      <c r="N491" s="52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</row>
    <row r="492" spans="1:29" ht="12.75">
      <c r="A492"/>
      <c r="B492"/>
      <c r="C492"/>
      <c r="D492"/>
      <c r="E492"/>
      <c r="F492"/>
      <c r="G492"/>
      <c r="H492"/>
      <c r="I492"/>
      <c r="J492"/>
      <c r="K492"/>
      <c r="L492"/>
      <c r="M492" s="49"/>
      <c r="N492" s="52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</row>
    <row r="493" spans="1:29" ht="12.75">
      <c r="A493"/>
      <c r="B493"/>
      <c r="C493"/>
      <c r="D493"/>
      <c r="E493"/>
      <c r="F493"/>
      <c r="G493"/>
      <c r="H493"/>
      <c r="I493"/>
      <c r="J493"/>
      <c r="K493"/>
      <c r="L493"/>
      <c r="M493" s="49"/>
      <c r="N493" s="52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</row>
    <row r="494" spans="1:29" ht="12.75">
      <c r="A494"/>
      <c r="B494"/>
      <c r="C494"/>
      <c r="D494"/>
      <c r="E494"/>
      <c r="F494"/>
      <c r="G494"/>
      <c r="H494"/>
      <c r="I494"/>
      <c r="J494"/>
      <c r="K494"/>
      <c r="L494"/>
      <c r="M494" s="49"/>
      <c r="N494" s="52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</row>
    <row r="495" spans="1:29" ht="12.75">
      <c r="A495"/>
      <c r="B495"/>
      <c r="C495"/>
      <c r="D495"/>
      <c r="E495"/>
      <c r="F495"/>
      <c r="G495"/>
      <c r="H495"/>
      <c r="I495"/>
      <c r="J495"/>
      <c r="K495"/>
      <c r="L495"/>
      <c r="M495" s="49"/>
      <c r="N495" s="52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</row>
    <row r="496" spans="1:29" ht="12.75">
      <c r="A496"/>
      <c r="B496"/>
      <c r="C496"/>
      <c r="D496"/>
      <c r="E496"/>
      <c r="F496"/>
      <c r="G496"/>
      <c r="H496"/>
      <c r="I496"/>
      <c r="J496"/>
      <c r="K496"/>
      <c r="L496"/>
      <c r="M496" s="49"/>
      <c r="N496" s="52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</row>
    <row r="497" spans="1:29" ht="12.75">
      <c r="A497"/>
      <c r="B497"/>
      <c r="C497"/>
      <c r="D497"/>
      <c r="E497"/>
      <c r="F497"/>
      <c r="G497"/>
      <c r="H497"/>
      <c r="I497"/>
      <c r="J497"/>
      <c r="K497"/>
      <c r="L497"/>
      <c r="M497" s="49"/>
      <c r="N497" s="52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</row>
    <row r="498" spans="1:29" ht="12.75">
      <c r="A498"/>
      <c r="B498"/>
      <c r="C498"/>
      <c r="D498"/>
      <c r="E498"/>
      <c r="F498"/>
      <c r="G498"/>
      <c r="H498"/>
      <c r="I498"/>
      <c r="J498"/>
      <c r="K498"/>
      <c r="L498"/>
      <c r="M498" s="49"/>
      <c r="N498" s="52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</row>
    <row r="499" spans="1:29" ht="12.75">
      <c r="A499"/>
      <c r="B499"/>
      <c r="C499"/>
      <c r="D499"/>
      <c r="E499"/>
      <c r="F499"/>
      <c r="G499"/>
      <c r="H499"/>
      <c r="I499"/>
      <c r="J499"/>
      <c r="K499"/>
      <c r="L499"/>
      <c r="M499" s="49"/>
      <c r="N499" s="52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</row>
    <row r="500" spans="1:29" ht="12.75">
      <c r="A500"/>
      <c r="B500"/>
      <c r="C500"/>
      <c r="D500"/>
      <c r="E500"/>
      <c r="F500"/>
      <c r="G500"/>
      <c r="H500"/>
      <c r="I500"/>
      <c r="J500"/>
      <c r="K500"/>
      <c r="L500"/>
      <c r="M500" s="49"/>
      <c r="N500" s="52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</row>
    <row r="501" spans="1:29" ht="12.75">
      <c r="A501"/>
      <c r="B501"/>
      <c r="C501"/>
      <c r="D501"/>
      <c r="E501"/>
      <c r="F501"/>
      <c r="G501"/>
      <c r="H501"/>
      <c r="I501"/>
      <c r="J501"/>
      <c r="K501"/>
      <c r="L501"/>
      <c r="M501" s="49"/>
      <c r="N501" s="52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</row>
    <row r="502" spans="1:29" ht="12.75">
      <c r="A502"/>
      <c r="B502"/>
      <c r="C502"/>
      <c r="D502"/>
      <c r="E502"/>
      <c r="F502"/>
      <c r="G502"/>
      <c r="H502"/>
      <c r="I502"/>
      <c r="J502"/>
      <c r="K502"/>
      <c r="L502"/>
      <c r="M502" s="49"/>
      <c r="N502" s="52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</row>
    <row r="503" spans="1:29" ht="12.75">
      <c r="A503"/>
      <c r="B503"/>
      <c r="C503"/>
      <c r="D503"/>
      <c r="E503"/>
      <c r="F503"/>
      <c r="G503"/>
      <c r="H503"/>
      <c r="I503"/>
      <c r="J503"/>
      <c r="K503"/>
      <c r="L503"/>
      <c r="M503" s="49"/>
      <c r="N503" s="52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</row>
    <row r="504" spans="1:29" ht="12.75">
      <c r="A504"/>
      <c r="B504"/>
      <c r="C504"/>
      <c r="D504"/>
      <c r="E504"/>
      <c r="F504"/>
      <c r="G504"/>
      <c r="H504"/>
      <c r="I504"/>
      <c r="J504"/>
      <c r="K504"/>
      <c r="L504"/>
      <c r="M504" s="49"/>
      <c r="N504" s="52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</row>
    <row r="505" spans="1:29" ht="12.75">
      <c r="A505"/>
      <c r="B505"/>
      <c r="C505"/>
      <c r="D505"/>
      <c r="E505"/>
      <c r="F505"/>
      <c r="G505"/>
      <c r="H505"/>
      <c r="I505"/>
      <c r="J505"/>
      <c r="K505"/>
      <c r="L505"/>
      <c r="M505" s="49"/>
      <c r="N505" s="52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</row>
    <row r="506" spans="1:29" ht="12.75">
      <c r="A506"/>
      <c r="B506"/>
      <c r="C506"/>
      <c r="D506"/>
      <c r="E506"/>
      <c r="F506"/>
      <c r="G506"/>
      <c r="H506"/>
      <c r="I506"/>
      <c r="J506"/>
      <c r="K506"/>
      <c r="L506"/>
      <c r="M506" s="49"/>
      <c r="N506" s="52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</row>
    <row r="507" spans="1:29" ht="12.75">
      <c r="A507"/>
      <c r="B507"/>
      <c r="C507"/>
      <c r="D507"/>
      <c r="E507"/>
      <c r="F507"/>
      <c r="G507"/>
      <c r="H507"/>
      <c r="I507"/>
      <c r="J507"/>
      <c r="K507"/>
      <c r="L507"/>
      <c r="M507" s="49"/>
      <c r="N507" s="52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</row>
    <row r="508" spans="1:29" ht="12.75">
      <c r="A508"/>
      <c r="B508"/>
      <c r="C508"/>
      <c r="D508"/>
      <c r="E508"/>
      <c r="F508"/>
      <c r="G508"/>
      <c r="H508"/>
      <c r="I508"/>
      <c r="J508"/>
      <c r="K508"/>
      <c r="L508"/>
      <c r="M508" s="49"/>
      <c r="N508" s="52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</row>
    <row r="509" spans="1:29" ht="12.75">
      <c r="A509"/>
      <c r="B509"/>
      <c r="C509"/>
      <c r="D509"/>
      <c r="E509"/>
      <c r="F509"/>
      <c r="G509"/>
      <c r="H509"/>
      <c r="I509"/>
      <c r="J509"/>
      <c r="K509"/>
      <c r="L509"/>
      <c r="M509" s="49"/>
      <c r="N509" s="52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</row>
    <row r="510" spans="1:29" ht="12.75">
      <c r="A510"/>
      <c r="B510"/>
      <c r="C510"/>
      <c r="D510"/>
      <c r="E510"/>
      <c r="F510"/>
      <c r="G510"/>
      <c r="H510"/>
      <c r="I510"/>
      <c r="J510"/>
      <c r="K510"/>
      <c r="L510"/>
      <c r="M510" s="49"/>
      <c r="N510" s="52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</row>
    <row r="511" spans="1:29" ht="12.75">
      <c r="A511"/>
      <c r="B511"/>
      <c r="C511"/>
      <c r="D511"/>
      <c r="E511"/>
      <c r="F511"/>
      <c r="G511"/>
      <c r="H511"/>
      <c r="I511"/>
      <c r="J511"/>
      <c r="K511"/>
      <c r="L511"/>
      <c r="M511" s="49"/>
      <c r="N511" s="52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</row>
    <row r="512" spans="1:29" ht="12.75">
      <c r="A512"/>
      <c r="B512"/>
      <c r="C512"/>
      <c r="D512"/>
      <c r="E512"/>
      <c r="F512"/>
      <c r="G512"/>
      <c r="H512"/>
      <c r="I512"/>
      <c r="J512"/>
      <c r="K512"/>
      <c r="L512"/>
      <c r="M512" s="49"/>
      <c r="N512" s="52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</row>
    <row r="513" spans="1:29" ht="12.75">
      <c r="A513"/>
      <c r="B513"/>
      <c r="C513"/>
      <c r="D513"/>
      <c r="E513"/>
      <c r="F513"/>
      <c r="G513"/>
      <c r="H513"/>
      <c r="I513"/>
      <c r="J513"/>
      <c r="K513"/>
      <c r="L513"/>
      <c r="M513" s="49"/>
      <c r="N513" s="52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</row>
    <row r="514" spans="1:29" ht="12.75">
      <c r="A514"/>
      <c r="B514"/>
      <c r="C514"/>
      <c r="D514"/>
      <c r="E514"/>
      <c r="F514"/>
      <c r="G514"/>
      <c r="H514"/>
      <c r="I514"/>
      <c r="J514"/>
      <c r="K514"/>
      <c r="L514"/>
      <c r="M514" s="49"/>
      <c r="N514" s="52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</row>
    <row r="515" spans="1:29" ht="12.75">
      <c r="A515"/>
      <c r="B515"/>
      <c r="C515"/>
      <c r="D515"/>
      <c r="E515"/>
      <c r="F515"/>
      <c r="G515"/>
      <c r="H515"/>
      <c r="I515"/>
      <c r="J515"/>
      <c r="K515"/>
      <c r="L515"/>
      <c r="M515" s="49"/>
      <c r="N515" s="52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</row>
    <row r="516" spans="1:29" ht="12.75">
      <c r="A516"/>
      <c r="B516"/>
      <c r="C516"/>
      <c r="D516"/>
      <c r="E516"/>
      <c r="F516"/>
      <c r="G516"/>
      <c r="H516"/>
      <c r="I516"/>
      <c r="J516"/>
      <c r="K516"/>
      <c r="L516"/>
      <c r="M516" s="49"/>
      <c r="N516" s="52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</row>
    <row r="517" spans="1:29" ht="12.75">
      <c r="A517"/>
      <c r="B517"/>
      <c r="C517"/>
      <c r="D517"/>
      <c r="E517"/>
      <c r="F517"/>
      <c r="G517"/>
      <c r="H517"/>
      <c r="I517"/>
      <c r="J517"/>
      <c r="K517"/>
      <c r="L517"/>
      <c r="M517" s="49"/>
      <c r="N517" s="52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</row>
    <row r="518" spans="1:29" ht="12.75">
      <c r="A518"/>
      <c r="B518"/>
      <c r="C518"/>
      <c r="D518"/>
      <c r="E518"/>
      <c r="F518"/>
      <c r="G518"/>
      <c r="H518"/>
      <c r="I518"/>
      <c r="J518"/>
      <c r="K518"/>
      <c r="L518"/>
      <c r="M518" s="49"/>
      <c r="N518" s="52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</row>
    <row r="519" spans="1:29" ht="12.75">
      <c r="A519"/>
      <c r="B519"/>
      <c r="C519"/>
      <c r="D519"/>
      <c r="E519"/>
      <c r="F519"/>
      <c r="G519"/>
      <c r="H519"/>
      <c r="I519"/>
      <c r="J519"/>
      <c r="K519"/>
      <c r="L519"/>
      <c r="M519" s="49"/>
      <c r="N519" s="52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</row>
    <row r="520" spans="1:29" ht="12.75">
      <c r="A520"/>
      <c r="B520"/>
      <c r="C520"/>
      <c r="D520"/>
      <c r="E520"/>
      <c r="F520"/>
      <c r="G520"/>
      <c r="H520"/>
      <c r="I520"/>
      <c r="J520"/>
      <c r="K520"/>
      <c r="L520"/>
      <c r="M520" s="49"/>
      <c r="N520" s="52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</row>
    <row r="521" spans="1:29" ht="12.75">
      <c r="A521"/>
      <c r="B521"/>
      <c r="C521"/>
      <c r="D521"/>
      <c r="E521"/>
      <c r="F521"/>
      <c r="G521"/>
      <c r="H521"/>
      <c r="I521"/>
      <c r="J521"/>
      <c r="K521"/>
      <c r="L521"/>
      <c r="M521" s="49"/>
      <c r="N521" s="52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</row>
    <row r="522" spans="1:29" ht="12.75">
      <c r="A522"/>
      <c r="B522"/>
      <c r="C522"/>
      <c r="D522"/>
      <c r="E522"/>
      <c r="F522"/>
      <c r="G522"/>
      <c r="H522"/>
      <c r="I522"/>
      <c r="J522"/>
      <c r="K522"/>
      <c r="L522"/>
      <c r="M522" s="49"/>
      <c r="N522" s="52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</row>
    <row r="523" spans="1:29" ht="12.75">
      <c r="A523"/>
      <c r="B523"/>
      <c r="C523"/>
      <c r="D523"/>
      <c r="E523"/>
      <c r="F523"/>
      <c r="G523"/>
      <c r="H523"/>
      <c r="I523"/>
      <c r="J523"/>
      <c r="K523"/>
      <c r="L523"/>
      <c r="M523" s="49"/>
      <c r="N523" s="52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</row>
    <row r="524" spans="1:29" ht="12.75">
      <c r="A524"/>
      <c r="B524"/>
      <c r="C524"/>
      <c r="D524"/>
      <c r="E524"/>
      <c r="F524"/>
      <c r="G524"/>
      <c r="H524"/>
      <c r="I524"/>
      <c r="J524"/>
      <c r="K524"/>
      <c r="L524"/>
      <c r="M524" s="49"/>
      <c r="N524" s="52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</row>
    <row r="525" spans="1:29" ht="12.75">
      <c r="A525"/>
      <c r="B525"/>
      <c r="C525"/>
      <c r="D525"/>
      <c r="E525"/>
      <c r="F525"/>
      <c r="G525"/>
      <c r="H525"/>
      <c r="I525"/>
      <c r="J525"/>
      <c r="K525"/>
      <c r="L525"/>
      <c r="M525" s="49"/>
      <c r="N525" s="52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</row>
    <row r="526" spans="1:29" ht="12.75">
      <c r="A526"/>
      <c r="B526"/>
      <c r="C526"/>
      <c r="D526"/>
      <c r="E526"/>
      <c r="F526"/>
      <c r="G526"/>
      <c r="H526"/>
      <c r="I526"/>
      <c r="J526"/>
      <c r="K526"/>
      <c r="L526"/>
      <c r="M526" s="49"/>
      <c r="N526" s="52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</row>
    <row r="527" spans="1:29" ht="12.75">
      <c r="A527"/>
      <c r="B527"/>
      <c r="C527"/>
      <c r="D527"/>
      <c r="E527"/>
      <c r="F527"/>
      <c r="G527"/>
      <c r="H527"/>
      <c r="I527"/>
      <c r="J527"/>
      <c r="K527"/>
      <c r="L527"/>
      <c r="M527" s="49"/>
      <c r="N527" s="52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</row>
    <row r="528" spans="1:29" ht="12.75">
      <c r="A528"/>
      <c r="B528"/>
      <c r="C528"/>
      <c r="D528"/>
      <c r="E528"/>
      <c r="F528"/>
      <c r="G528"/>
      <c r="H528"/>
      <c r="I528"/>
      <c r="J528"/>
      <c r="K528"/>
      <c r="L528"/>
      <c r="M528" s="49"/>
      <c r="N528" s="52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</row>
    <row r="529" spans="1:29" ht="12.75">
      <c r="A529"/>
      <c r="B529"/>
      <c r="C529"/>
      <c r="D529"/>
      <c r="E529"/>
      <c r="F529"/>
      <c r="G529"/>
      <c r="H529"/>
      <c r="I529"/>
      <c r="J529"/>
      <c r="K529"/>
      <c r="L529"/>
      <c r="M529" s="49"/>
      <c r="N529" s="52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</row>
    <row r="530" spans="1:29" ht="12.75">
      <c r="A530"/>
      <c r="B530"/>
      <c r="C530"/>
      <c r="D530"/>
      <c r="E530"/>
      <c r="F530"/>
      <c r="G530"/>
      <c r="H530"/>
      <c r="I530"/>
      <c r="J530"/>
      <c r="K530"/>
      <c r="L530"/>
      <c r="M530" s="49"/>
      <c r="N530" s="52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</row>
    <row r="531" spans="1:29" ht="12.75">
      <c r="A531"/>
      <c r="B531"/>
      <c r="C531"/>
      <c r="D531"/>
      <c r="E531"/>
      <c r="F531"/>
      <c r="G531"/>
      <c r="H531"/>
      <c r="I531"/>
      <c r="J531"/>
      <c r="K531"/>
      <c r="L531"/>
      <c r="M531" s="49"/>
      <c r="N531" s="52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</row>
    <row r="532" spans="1:29" ht="12.75">
      <c r="A532"/>
      <c r="B532"/>
      <c r="C532"/>
      <c r="D532"/>
      <c r="E532"/>
      <c r="F532"/>
      <c r="G532"/>
      <c r="H532"/>
      <c r="I532"/>
      <c r="J532"/>
      <c r="K532"/>
      <c r="L532"/>
      <c r="M532" s="49"/>
      <c r="N532" s="52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</row>
    <row r="533" spans="1:29" ht="12.75">
      <c r="A533"/>
      <c r="B533"/>
      <c r="C533"/>
      <c r="D533"/>
      <c r="E533"/>
      <c r="F533"/>
      <c r="G533"/>
      <c r="H533"/>
      <c r="I533"/>
      <c r="J533"/>
      <c r="K533"/>
      <c r="L533"/>
      <c r="M533" s="49"/>
      <c r="N533" s="52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</row>
    <row r="534" spans="1:29" ht="12.75">
      <c r="A534"/>
      <c r="B534"/>
      <c r="C534"/>
      <c r="D534"/>
      <c r="E534"/>
      <c r="F534"/>
      <c r="G534"/>
      <c r="H534"/>
      <c r="I534"/>
      <c r="J534"/>
      <c r="K534"/>
      <c r="L534"/>
      <c r="M534" s="49"/>
      <c r="N534" s="52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</row>
    <row r="535" spans="1:29" ht="12.75">
      <c r="A535"/>
      <c r="B535"/>
      <c r="C535"/>
      <c r="D535"/>
      <c r="E535"/>
      <c r="F535"/>
      <c r="G535"/>
      <c r="H535"/>
      <c r="I535"/>
      <c r="J535"/>
      <c r="K535"/>
      <c r="L535"/>
      <c r="M535" s="49"/>
      <c r="N535" s="52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</row>
    <row r="536" spans="1:29" ht="12.75">
      <c r="A536"/>
      <c r="B536"/>
      <c r="C536"/>
      <c r="D536"/>
      <c r="E536"/>
      <c r="F536"/>
      <c r="G536"/>
      <c r="H536"/>
      <c r="I536"/>
      <c r="J536"/>
      <c r="K536"/>
      <c r="L536"/>
      <c r="M536" s="49"/>
      <c r="N536" s="52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</row>
    <row r="537" spans="1:29" ht="12.75">
      <c r="A537"/>
      <c r="B537"/>
      <c r="C537"/>
      <c r="D537"/>
      <c r="E537"/>
      <c r="F537"/>
      <c r="G537"/>
      <c r="H537"/>
      <c r="I537"/>
      <c r="J537"/>
      <c r="K537"/>
      <c r="L537"/>
      <c r="M537" s="49"/>
      <c r="N537" s="52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</row>
    <row r="538" spans="1:29" ht="12.75">
      <c r="A538"/>
      <c r="B538"/>
      <c r="C538"/>
      <c r="D538"/>
      <c r="E538"/>
      <c r="F538"/>
      <c r="G538"/>
      <c r="H538"/>
      <c r="I538"/>
      <c r="J538"/>
      <c r="K538"/>
      <c r="L538"/>
      <c r="M538" s="49"/>
      <c r="N538" s="52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</row>
    <row r="539" spans="1:29" ht="12.75">
      <c r="A539"/>
      <c r="B539"/>
      <c r="C539"/>
      <c r="D539"/>
      <c r="E539"/>
      <c r="F539"/>
      <c r="G539"/>
      <c r="H539"/>
      <c r="I539"/>
      <c r="J539"/>
      <c r="K539"/>
      <c r="L539"/>
      <c r="M539" s="49"/>
      <c r="N539" s="52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</row>
    <row r="540" spans="1:29" ht="12.75">
      <c r="A540"/>
      <c r="B540"/>
      <c r="C540"/>
      <c r="D540"/>
      <c r="E540"/>
      <c r="F540"/>
      <c r="G540"/>
      <c r="H540"/>
      <c r="I540"/>
      <c r="J540"/>
      <c r="K540"/>
      <c r="L540"/>
      <c r="M540" s="49"/>
      <c r="N540" s="52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</row>
    <row r="541" spans="1:29" ht="12.75">
      <c r="A541"/>
      <c r="B541"/>
      <c r="C541"/>
      <c r="D541"/>
      <c r="E541"/>
      <c r="F541"/>
      <c r="G541"/>
      <c r="H541"/>
      <c r="I541"/>
      <c r="J541"/>
      <c r="K541"/>
      <c r="L541"/>
      <c r="M541" s="49"/>
      <c r="N541" s="52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</row>
    <row r="542" spans="1:29" ht="12.75">
      <c r="A542"/>
      <c r="B542"/>
      <c r="C542"/>
      <c r="D542"/>
      <c r="E542"/>
      <c r="F542"/>
      <c r="G542"/>
      <c r="H542"/>
      <c r="I542"/>
      <c r="J542"/>
      <c r="K542"/>
      <c r="L542"/>
      <c r="M542" s="49"/>
      <c r="N542" s="52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</row>
    <row r="543" spans="1:29" ht="12.75">
      <c r="A543"/>
      <c r="B543"/>
      <c r="C543"/>
      <c r="D543"/>
      <c r="E543"/>
      <c r="F543"/>
      <c r="G543"/>
      <c r="H543"/>
      <c r="I543"/>
      <c r="J543"/>
      <c r="K543"/>
      <c r="L543"/>
      <c r="M543" s="49"/>
      <c r="N543" s="52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</row>
    <row r="544" spans="1:29" ht="12.75">
      <c r="A544"/>
      <c r="B544"/>
      <c r="C544"/>
      <c r="D544"/>
      <c r="E544"/>
      <c r="F544"/>
      <c r="G544"/>
      <c r="H544"/>
      <c r="I544"/>
      <c r="J544"/>
      <c r="K544"/>
      <c r="L544"/>
      <c r="M544" s="49"/>
      <c r="N544" s="52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</row>
    <row r="545" spans="1:29" ht="12.75">
      <c r="A545"/>
      <c r="B545"/>
      <c r="C545"/>
      <c r="D545"/>
      <c r="E545"/>
      <c r="F545"/>
      <c r="G545"/>
      <c r="H545"/>
      <c r="I545"/>
      <c r="J545"/>
      <c r="K545"/>
      <c r="L545"/>
      <c r="M545" s="49"/>
      <c r="N545" s="52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</row>
    <row r="546" spans="1:29" ht="12.75">
      <c r="A546"/>
      <c r="B546"/>
      <c r="C546"/>
      <c r="D546"/>
      <c r="E546"/>
      <c r="F546"/>
      <c r="G546"/>
      <c r="H546"/>
      <c r="I546"/>
      <c r="J546"/>
      <c r="K546"/>
      <c r="L546"/>
      <c r="M546" s="49"/>
      <c r="N546" s="52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</row>
    <row r="547" spans="1:29" ht="12.75">
      <c r="A547"/>
      <c r="B547"/>
      <c r="C547"/>
      <c r="D547"/>
      <c r="E547"/>
      <c r="F547"/>
      <c r="G547"/>
      <c r="H547"/>
      <c r="I547"/>
      <c r="J547"/>
      <c r="K547"/>
      <c r="L547"/>
      <c r="M547" s="49"/>
      <c r="N547" s="52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</row>
    <row r="548" spans="1:29" ht="12.75">
      <c r="A548"/>
      <c r="B548"/>
      <c r="C548"/>
      <c r="D548"/>
      <c r="E548"/>
      <c r="F548"/>
      <c r="G548"/>
      <c r="H548"/>
      <c r="I548"/>
      <c r="J548"/>
      <c r="K548"/>
      <c r="L548"/>
      <c r="M548" s="49"/>
      <c r="N548" s="52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</row>
    <row r="549" spans="1:29" ht="12.75">
      <c r="A549"/>
      <c r="B549"/>
      <c r="C549"/>
      <c r="D549"/>
      <c r="E549"/>
      <c r="F549"/>
      <c r="G549"/>
      <c r="H549"/>
      <c r="I549"/>
      <c r="J549"/>
      <c r="K549"/>
      <c r="L549"/>
      <c r="M549" s="49"/>
      <c r="N549" s="52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</row>
    <row r="550" spans="1:29" ht="12.75">
      <c r="A550"/>
      <c r="B550"/>
      <c r="C550"/>
      <c r="D550"/>
      <c r="E550"/>
      <c r="F550"/>
      <c r="G550"/>
      <c r="H550"/>
      <c r="I550"/>
      <c r="J550"/>
      <c r="K550"/>
      <c r="L550"/>
      <c r="M550" s="49"/>
      <c r="N550" s="52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</row>
    <row r="551" spans="1:29" ht="12.75">
      <c r="A551"/>
      <c r="B551"/>
      <c r="C551"/>
      <c r="D551"/>
      <c r="E551"/>
      <c r="F551"/>
      <c r="G551"/>
      <c r="H551"/>
      <c r="I551"/>
      <c r="J551"/>
      <c r="K551"/>
      <c r="L551"/>
      <c r="M551" s="49"/>
      <c r="N551" s="52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</row>
    <row r="552" spans="1:29" ht="12.75">
      <c r="A552"/>
      <c r="B552"/>
      <c r="C552"/>
      <c r="D552"/>
      <c r="E552"/>
      <c r="F552"/>
      <c r="G552"/>
      <c r="H552"/>
      <c r="I552"/>
      <c r="J552"/>
      <c r="K552"/>
      <c r="L552"/>
      <c r="M552" s="49"/>
      <c r="N552" s="52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</row>
    <row r="553" spans="1:29" ht="12.75">
      <c r="A553"/>
      <c r="B553"/>
      <c r="C553"/>
      <c r="D553"/>
      <c r="E553"/>
      <c r="F553"/>
      <c r="G553"/>
      <c r="H553"/>
      <c r="I553"/>
      <c r="J553"/>
      <c r="K553"/>
      <c r="L553"/>
      <c r="M553" s="49"/>
      <c r="N553" s="52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</row>
    <row r="554" spans="1:29" ht="12.75">
      <c r="A554"/>
      <c r="B554"/>
      <c r="C554"/>
      <c r="D554"/>
      <c r="E554"/>
      <c r="F554"/>
      <c r="G554"/>
      <c r="H554"/>
      <c r="I554"/>
      <c r="J554"/>
      <c r="K554"/>
      <c r="L554"/>
      <c r="M554" s="49"/>
      <c r="N554" s="52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</row>
    <row r="555" spans="1:29" ht="12.75">
      <c r="A555"/>
      <c r="B555"/>
      <c r="C555"/>
      <c r="D555"/>
      <c r="E555"/>
      <c r="F555"/>
      <c r="G555"/>
      <c r="H555"/>
      <c r="I555"/>
      <c r="J555"/>
      <c r="K555"/>
      <c r="L555"/>
      <c r="M555" s="49"/>
      <c r="N555" s="52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</row>
    <row r="556" spans="1:29" ht="12.75">
      <c r="A556"/>
      <c r="B556"/>
      <c r="C556"/>
      <c r="D556"/>
      <c r="E556"/>
      <c r="F556"/>
      <c r="G556"/>
      <c r="H556"/>
      <c r="I556"/>
      <c r="J556"/>
      <c r="K556"/>
      <c r="L556"/>
      <c r="M556" s="49"/>
      <c r="N556" s="52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</row>
    <row r="557" spans="1:29" ht="12.75">
      <c r="A557"/>
      <c r="B557"/>
      <c r="C557"/>
      <c r="D557"/>
      <c r="E557"/>
      <c r="F557"/>
      <c r="G557"/>
      <c r="H557"/>
      <c r="I557"/>
      <c r="J557"/>
      <c r="K557"/>
      <c r="L557"/>
      <c r="M557" s="49"/>
      <c r="N557" s="52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</row>
    <row r="558" spans="1:29" ht="12.75">
      <c r="A558"/>
      <c r="B558"/>
      <c r="C558"/>
      <c r="D558"/>
      <c r="E558"/>
      <c r="F558"/>
      <c r="G558"/>
      <c r="H558"/>
      <c r="I558"/>
      <c r="J558"/>
      <c r="K558"/>
      <c r="L558"/>
      <c r="M558" s="49"/>
      <c r="N558" s="52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</row>
    <row r="559" spans="1:29" ht="12.75">
      <c r="A559"/>
      <c r="B559"/>
      <c r="C559"/>
      <c r="D559"/>
      <c r="E559"/>
      <c r="F559"/>
      <c r="G559"/>
      <c r="H559"/>
      <c r="I559"/>
      <c r="J559"/>
      <c r="K559"/>
      <c r="L559"/>
      <c r="M559" s="49"/>
      <c r="N559" s="52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</row>
    <row r="560" spans="1:29" ht="12.75">
      <c r="A560"/>
      <c r="B560"/>
      <c r="C560"/>
      <c r="D560"/>
      <c r="E560"/>
      <c r="F560"/>
      <c r="G560"/>
      <c r="H560"/>
      <c r="I560"/>
      <c r="J560"/>
      <c r="K560"/>
      <c r="L560"/>
      <c r="M560" s="49"/>
      <c r="N560" s="52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</row>
    <row r="561" spans="1:29" ht="12.75">
      <c r="A561"/>
      <c r="B561"/>
      <c r="C561"/>
      <c r="D561"/>
      <c r="E561"/>
      <c r="F561"/>
      <c r="G561"/>
      <c r="H561"/>
      <c r="I561"/>
      <c r="J561"/>
      <c r="K561"/>
      <c r="L561"/>
      <c r="M561" s="49"/>
      <c r="N561" s="52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</row>
    <row r="562" spans="1:29" ht="12.75">
      <c r="A562"/>
      <c r="B562"/>
      <c r="C562"/>
      <c r="D562"/>
      <c r="E562"/>
      <c r="F562"/>
      <c r="G562"/>
      <c r="H562"/>
      <c r="I562"/>
      <c r="J562"/>
      <c r="K562"/>
      <c r="L562"/>
      <c r="M562" s="49"/>
      <c r="N562" s="52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</row>
    <row r="563" spans="1:29" ht="12.75">
      <c r="A563"/>
      <c r="B563"/>
      <c r="C563"/>
      <c r="D563"/>
      <c r="E563"/>
      <c r="F563"/>
      <c r="G563"/>
      <c r="H563"/>
      <c r="I563"/>
      <c r="J563"/>
      <c r="K563"/>
      <c r="L563"/>
      <c r="M563" s="49"/>
      <c r="N563" s="52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</row>
    <row r="564" spans="1:29" ht="12.75">
      <c r="A564"/>
      <c r="B564"/>
      <c r="C564"/>
      <c r="D564"/>
      <c r="E564"/>
      <c r="F564"/>
      <c r="G564"/>
      <c r="H564"/>
      <c r="I564"/>
      <c r="J564"/>
      <c r="K564"/>
      <c r="L564"/>
      <c r="M564" s="49"/>
      <c r="N564" s="52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</row>
    <row r="565" spans="1:29" ht="12.75">
      <c r="A565"/>
      <c r="B565"/>
      <c r="C565"/>
      <c r="D565"/>
      <c r="E565"/>
      <c r="F565"/>
      <c r="G565"/>
      <c r="H565"/>
      <c r="I565"/>
      <c r="J565"/>
      <c r="K565"/>
      <c r="L565"/>
      <c r="M565" s="49"/>
      <c r="N565" s="52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</row>
    <row r="566" spans="1:29" ht="12.75">
      <c r="A566"/>
      <c r="B566"/>
      <c r="C566"/>
      <c r="D566"/>
      <c r="E566"/>
      <c r="F566"/>
      <c r="G566"/>
      <c r="H566"/>
      <c r="I566"/>
      <c r="J566"/>
      <c r="K566"/>
      <c r="L566"/>
      <c r="M566" s="49"/>
      <c r="N566" s="52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</row>
    <row r="567" spans="1:29" ht="12.75">
      <c r="A567"/>
      <c r="B567"/>
      <c r="C567"/>
      <c r="D567"/>
      <c r="E567"/>
      <c r="F567"/>
      <c r="G567"/>
      <c r="H567"/>
      <c r="I567"/>
      <c r="J567"/>
      <c r="K567"/>
      <c r="L567"/>
      <c r="M567" s="49"/>
      <c r="N567" s="52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</row>
    <row r="568" spans="1:29" ht="12.75">
      <c r="A568"/>
      <c r="B568"/>
      <c r="C568"/>
      <c r="D568"/>
      <c r="E568"/>
      <c r="F568"/>
      <c r="G568"/>
      <c r="H568"/>
      <c r="I568"/>
      <c r="J568"/>
      <c r="K568"/>
      <c r="L568"/>
      <c r="M568" s="49"/>
      <c r="N568" s="52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</row>
    <row r="569" spans="1:29" ht="12.75">
      <c r="A569"/>
      <c r="B569"/>
      <c r="C569"/>
      <c r="D569"/>
      <c r="E569"/>
      <c r="F569"/>
      <c r="G569"/>
      <c r="H569"/>
      <c r="I569"/>
      <c r="J569"/>
      <c r="K569"/>
      <c r="L569"/>
      <c r="M569" s="49"/>
      <c r="N569" s="52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</row>
    <row r="570" spans="1:29" ht="12.75">
      <c r="A570"/>
      <c r="B570"/>
      <c r="C570"/>
      <c r="D570"/>
      <c r="E570"/>
      <c r="F570"/>
      <c r="G570"/>
      <c r="H570"/>
      <c r="I570"/>
      <c r="J570"/>
      <c r="K570"/>
      <c r="L570"/>
      <c r="M570" s="49"/>
      <c r="N570" s="52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</row>
    <row r="571" spans="1:29" ht="12.75">
      <c r="A571"/>
      <c r="B571"/>
      <c r="C571"/>
      <c r="D571"/>
      <c r="E571"/>
      <c r="F571"/>
      <c r="G571"/>
      <c r="H571"/>
      <c r="I571"/>
      <c r="J571"/>
      <c r="K571"/>
      <c r="L571"/>
      <c r="M571" s="49"/>
      <c r="N571" s="52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</row>
    <row r="572" spans="1:29" ht="12.75">
      <c r="A572"/>
      <c r="B572"/>
      <c r="C572"/>
      <c r="D572"/>
      <c r="E572"/>
      <c r="F572"/>
      <c r="G572"/>
      <c r="H572"/>
      <c r="I572"/>
      <c r="J572"/>
      <c r="K572"/>
      <c r="L572"/>
      <c r="M572" s="49"/>
      <c r="N572" s="52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</row>
    <row r="573" spans="1:29" ht="12.75">
      <c r="A573"/>
      <c r="B573"/>
      <c r="C573"/>
      <c r="D573"/>
      <c r="E573"/>
      <c r="F573"/>
      <c r="G573"/>
      <c r="H573"/>
      <c r="I573"/>
      <c r="J573"/>
      <c r="K573"/>
      <c r="L573"/>
      <c r="M573" s="49"/>
      <c r="N573" s="52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</row>
    <row r="574" spans="1:29" ht="12.75">
      <c r="A574"/>
      <c r="B574"/>
      <c r="C574"/>
      <c r="D574"/>
      <c r="E574"/>
      <c r="F574"/>
      <c r="G574"/>
      <c r="H574"/>
      <c r="I574"/>
      <c r="J574"/>
      <c r="K574"/>
      <c r="L574"/>
      <c r="M574" s="49"/>
      <c r="N574" s="52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</row>
    <row r="575" spans="1:29" ht="12.75">
      <c r="A575"/>
      <c r="B575"/>
      <c r="C575"/>
      <c r="D575"/>
      <c r="E575"/>
      <c r="F575"/>
      <c r="G575"/>
      <c r="H575"/>
      <c r="I575"/>
      <c r="J575"/>
      <c r="K575"/>
      <c r="L575"/>
      <c r="M575" s="49"/>
      <c r="N575" s="52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</row>
    <row r="576" spans="1:29" ht="12.75">
      <c r="A576"/>
      <c r="B576"/>
      <c r="C576"/>
      <c r="D576"/>
      <c r="E576"/>
      <c r="F576"/>
      <c r="G576"/>
      <c r="H576"/>
      <c r="I576"/>
      <c r="J576"/>
      <c r="K576"/>
      <c r="L576"/>
      <c r="M576" s="49"/>
      <c r="N576" s="52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</row>
    <row r="577" spans="1:29" ht="12.75">
      <c r="A577"/>
      <c r="B577"/>
      <c r="C577"/>
      <c r="D577"/>
      <c r="E577"/>
      <c r="F577"/>
      <c r="G577"/>
      <c r="H577"/>
      <c r="I577"/>
      <c r="J577"/>
      <c r="K577"/>
      <c r="L577"/>
      <c r="M577" s="49"/>
      <c r="N577" s="52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</row>
    <row r="578" spans="1:29" ht="12.75">
      <c r="A578"/>
      <c r="B578"/>
      <c r="C578"/>
      <c r="D578"/>
      <c r="E578"/>
      <c r="F578"/>
      <c r="G578"/>
      <c r="H578"/>
      <c r="I578"/>
      <c r="J578"/>
      <c r="K578"/>
      <c r="L578"/>
      <c r="M578" s="49"/>
      <c r="N578" s="52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</row>
    <row r="579" spans="1:29" ht="12.75">
      <c r="A579"/>
      <c r="B579"/>
      <c r="C579"/>
      <c r="D579"/>
      <c r="E579"/>
      <c r="F579"/>
      <c r="G579"/>
      <c r="H579"/>
      <c r="I579"/>
      <c r="J579"/>
      <c r="K579"/>
      <c r="L579"/>
      <c r="M579" s="49"/>
      <c r="N579" s="52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</row>
    <row r="580" spans="1:29" ht="12.75">
      <c r="A580"/>
      <c r="B580"/>
      <c r="C580"/>
      <c r="D580"/>
      <c r="E580"/>
      <c r="F580"/>
      <c r="G580"/>
      <c r="H580"/>
      <c r="I580"/>
      <c r="J580"/>
      <c r="K580"/>
      <c r="L580"/>
      <c r="M580" s="49"/>
      <c r="N580" s="52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</row>
    <row r="581" spans="1:29" ht="12.75">
      <c r="A581"/>
      <c r="B581"/>
      <c r="C581"/>
      <c r="D581"/>
      <c r="E581"/>
      <c r="F581"/>
      <c r="G581"/>
      <c r="H581"/>
      <c r="I581"/>
      <c r="J581"/>
      <c r="K581"/>
      <c r="L581"/>
      <c r="M581" s="49"/>
      <c r="N581" s="52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</row>
    <row r="582" spans="1:29" ht="12.75">
      <c r="A582"/>
      <c r="B582"/>
      <c r="C582"/>
      <c r="D582"/>
      <c r="E582"/>
      <c r="F582"/>
      <c r="G582"/>
      <c r="H582"/>
      <c r="I582"/>
      <c r="J582"/>
      <c r="K582"/>
      <c r="L582"/>
      <c r="M582" s="49"/>
      <c r="N582" s="52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</row>
    <row r="583" spans="1:29" ht="12.75">
      <c r="A583"/>
      <c r="B583"/>
      <c r="C583"/>
      <c r="D583"/>
      <c r="E583"/>
      <c r="F583"/>
      <c r="G583"/>
      <c r="H583"/>
      <c r="I583"/>
      <c r="J583"/>
      <c r="K583"/>
      <c r="L583"/>
      <c r="M583" s="49"/>
      <c r="N583" s="52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</row>
    <row r="584" spans="1:29" ht="12.75">
      <c r="A584"/>
      <c r="B584"/>
      <c r="C584"/>
      <c r="D584"/>
      <c r="E584"/>
      <c r="F584"/>
      <c r="G584"/>
      <c r="H584"/>
      <c r="I584"/>
      <c r="J584"/>
      <c r="K584"/>
      <c r="L584"/>
      <c r="M584" s="49"/>
      <c r="N584" s="52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</row>
    <row r="585" spans="1:29" ht="12.75">
      <c r="A585"/>
      <c r="B585"/>
      <c r="C585"/>
      <c r="D585"/>
      <c r="E585"/>
      <c r="F585"/>
      <c r="G585"/>
      <c r="H585"/>
      <c r="I585"/>
      <c r="J585"/>
      <c r="K585"/>
      <c r="L585"/>
      <c r="M585" s="49"/>
      <c r="N585" s="52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</row>
    <row r="586" spans="1:29" ht="12.75">
      <c r="A586"/>
      <c r="B586"/>
      <c r="C586"/>
      <c r="D586"/>
      <c r="E586"/>
      <c r="F586"/>
      <c r="G586"/>
      <c r="H586"/>
      <c r="I586"/>
      <c r="J586"/>
      <c r="K586"/>
      <c r="L586"/>
      <c r="M586" s="49"/>
      <c r="N586" s="52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</row>
    <row r="587" spans="1:29" ht="12.75">
      <c r="A587"/>
      <c r="B587"/>
      <c r="C587"/>
      <c r="D587"/>
      <c r="E587"/>
      <c r="F587"/>
      <c r="G587"/>
      <c r="H587"/>
      <c r="I587"/>
      <c r="J587"/>
      <c r="K587"/>
      <c r="L587"/>
      <c r="M587" s="49"/>
      <c r="N587" s="52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</row>
    <row r="588" spans="1:29" ht="12.75">
      <c r="A588"/>
      <c r="B588"/>
      <c r="C588"/>
      <c r="D588"/>
      <c r="E588"/>
      <c r="F588"/>
      <c r="G588"/>
      <c r="H588"/>
      <c r="I588"/>
      <c r="J588"/>
      <c r="K588"/>
      <c r="L588"/>
      <c r="M588" s="49"/>
      <c r="N588" s="52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</row>
    <row r="589" spans="1:29" ht="12.75">
      <c r="A589"/>
      <c r="B589"/>
      <c r="C589"/>
      <c r="D589"/>
      <c r="E589"/>
      <c r="F589"/>
      <c r="G589"/>
      <c r="H589"/>
      <c r="I589"/>
      <c r="J589"/>
      <c r="K589"/>
      <c r="L589"/>
      <c r="M589" s="49"/>
      <c r="N589" s="52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</row>
    <row r="590" spans="1:29" ht="12.75">
      <c r="A590"/>
      <c r="B590"/>
      <c r="C590"/>
      <c r="D590"/>
      <c r="E590"/>
      <c r="F590"/>
      <c r="G590"/>
      <c r="H590"/>
      <c r="I590"/>
      <c r="J590"/>
      <c r="K590"/>
      <c r="L590"/>
      <c r="M590" s="49"/>
      <c r="N590" s="52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</row>
    <row r="591" spans="1:29" ht="12.75">
      <c r="A591"/>
      <c r="B591"/>
      <c r="C591"/>
      <c r="D591"/>
      <c r="E591"/>
      <c r="F591"/>
      <c r="G591"/>
      <c r="H591"/>
      <c r="I591"/>
      <c r="J591"/>
      <c r="K591"/>
      <c r="L591"/>
      <c r="M591" s="49"/>
      <c r="N591" s="52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</row>
    <row r="592" spans="1:29" ht="12.75">
      <c r="A592"/>
      <c r="B592"/>
      <c r="C592"/>
      <c r="D592"/>
      <c r="E592"/>
      <c r="F592"/>
      <c r="G592"/>
      <c r="H592"/>
      <c r="I592"/>
      <c r="J592"/>
      <c r="K592"/>
      <c r="L592"/>
      <c r="M592" s="49"/>
      <c r="N592" s="52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</row>
    <row r="593" spans="1:29" ht="12.75">
      <c r="A593"/>
      <c r="B593"/>
      <c r="C593"/>
      <c r="D593"/>
      <c r="E593"/>
      <c r="F593"/>
      <c r="G593"/>
      <c r="H593"/>
      <c r="I593"/>
      <c r="J593"/>
      <c r="K593"/>
      <c r="L593"/>
      <c r="M593" s="49"/>
      <c r="N593" s="52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</row>
    <row r="594" spans="1:29" ht="12.75">
      <c r="A594"/>
      <c r="B594"/>
      <c r="C594"/>
      <c r="D594"/>
      <c r="E594"/>
      <c r="F594"/>
      <c r="G594"/>
      <c r="H594"/>
      <c r="I594"/>
      <c r="J594"/>
      <c r="K594"/>
      <c r="L594"/>
      <c r="M594" s="49"/>
      <c r="N594" s="52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</row>
    <row r="595" spans="1:29" ht="12.75">
      <c r="A595"/>
      <c r="B595"/>
      <c r="C595"/>
      <c r="D595"/>
      <c r="E595"/>
      <c r="F595"/>
      <c r="G595"/>
      <c r="H595"/>
      <c r="I595"/>
      <c r="J595"/>
      <c r="K595"/>
      <c r="L595"/>
      <c r="M595" s="49"/>
      <c r="N595" s="52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</row>
    <row r="596" spans="1:29" ht="12.75">
      <c r="A596"/>
      <c r="B596"/>
      <c r="C596"/>
      <c r="D596"/>
      <c r="E596"/>
      <c r="F596"/>
      <c r="G596"/>
      <c r="H596"/>
      <c r="I596"/>
      <c r="J596"/>
      <c r="K596"/>
      <c r="L596"/>
      <c r="M596" s="49"/>
      <c r="N596" s="52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</row>
    <row r="597" spans="1:29" ht="12.75">
      <c r="A597"/>
      <c r="B597"/>
      <c r="C597"/>
      <c r="D597"/>
      <c r="E597"/>
      <c r="F597"/>
      <c r="G597"/>
      <c r="H597"/>
      <c r="I597"/>
      <c r="J597"/>
      <c r="K597"/>
      <c r="L597"/>
      <c r="M597" s="49"/>
      <c r="N597" s="52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</row>
    <row r="598" spans="1:29" ht="12.75">
      <c r="A598"/>
      <c r="B598"/>
      <c r="C598"/>
      <c r="D598"/>
      <c r="E598"/>
      <c r="F598"/>
      <c r="G598"/>
      <c r="H598"/>
      <c r="I598"/>
      <c r="J598"/>
      <c r="K598"/>
      <c r="L598"/>
      <c r="M598" s="49"/>
      <c r="N598" s="52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</row>
    <row r="599" spans="1:29" ht="12.75">
      <c r="A599"/>
      <c r="B599"/>
      <c r="C599"/>
      <c r="D599"/>
      <c r="E599"/>
      <c r="F599"/>
      <c r="G599"/>
      <c r="H599"/>
      <c r="I599"/>
      <c r="J599"/>
      <c r="K599"/>
      <c r="L599"/>
      <c r="M599" s="49"/>
      <c r="N599" s="52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</row>
    <row r="600" spans="1:29" ht="12.75">
      <c r="A600"/>
      <c r="B600"/>
      <c r="C600"/>
      <c r="D600"/>
      <c r="E600"/>
      <c r="F600"/>
      <c r="G600"/>
      <c r="H600"/>
      <c r="I600"/>
      <c r="J600"/>
      <c r="K600"/>
      <c r="L600"/>
      <c r="M600" s="49"/>
      <c r="N600" s="52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</row>
    <row r="601" spans="1:29" ht="12.75">
      <c r="A601"/>
      <c r="B601"/>
      <c r="C601"/>
      <c r="D601"/>
      <c r="E601"/>
      <c r="F601"/>
      <c r="G601"/>
      <c r="H601"/>
      <c r="I601"/>
      <c r="J601"/>
      <c r="K601"/>
      <c r="L601"/>
      <c r="M601" s="49"/>
      <c r="N601" s="52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</row>
    <row r="602" spans="1:29" ht="12.75">
      <c r="A602"/>
      <c r="B602"/>
      <c r="C602"/>
      <c r="D602"/>
      <c r="E602"/>
      <c r="F602"/>
      <c r="G602"/>
      <c r="H602"/>
      <c r="I602"/>
      <c r="J602"/>
      <c r="K602"/>
      <c r="L602"/>
      <c r="M602" s="49"/>
      <c r="N602" s="52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</row>
    <row r="603" spans="1:29" ht="12.75">
      <c r="A603"/>
      <c r="B603"/>
      <c r="C603"/>
      <c r="D603"/>
      <c r="E603"/>
      <c r="F603"/>
      <c r="G603"/>
      <c r="H603"/>
      <c r="I603"/>
      <c r="J603"/>
      <c r="K603"/>
      <c r="L603"/>
      <c r="M603" s="49"/>
      <c r="N603" s="52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</row>
    <row r="604" spans="1:29" ht="12.75">
      <c r="A604"/>
      <c r="B604"/>
      <c r="C604"/>
      <c r="D604"/>
      <c r="E604"/>
      <c r="F604"/>
      <c r="G604"/>
      <c r="H604"/>
      <c r="I604"/>
      <c r="J604"/>
      <c r="K604"/>
      <c r="L604"/>
      <c r="M604" s="49"/>
      <c r="N604" s="52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</row>
    <row r="605" spans="1:29" ht="12.75">
      <c r="A605"/>
      <c r="B605"/>
      <c r="C605"/>
      <c r="D605"/>
      <c r="E605"/>
      <c r="F605"/>
      <c r="G605"/>
      <c r="H605"/>
      <c r="I605"/>
      <c r="J605"/>
      <c r="K605"/>
      <c r="L605"/>
      <c r="M605" s="49"/>
      <c r="N605" s="52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</row>
    <row r="606" spans="1:29" ht="12.75">
      <c r="A606"/>
      <c r="B606"/>
      <c r="C606"/>
      <c r="D606"/>
      <c r="E606"/>
      <c r="F606"/>
      <c r="G606"/>
      <c r="H606"/>
      <c r="I606"/>
      <c r="J606"/>
      <c r="K606"/>
      <c r="L606"/>
      <c r="M606" s="49"/>
      <c r="N606" s="52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</row>
    <row r="607" spans="1:29" ht="12.75">
      <c r="A607"/>
      <c r="B607"/>
      <c r="C607"/>
      <c r="D607"/>
      <c r="E607"/>
      <c r="F607"/>
      <c r="G607"/>
      <c r="H607"/>
      <c r="I607"/>
      <c r="J607"/>
      <c r="K607"/>
      <c r="L607"/>
      <c r="M607" s="49"/>
      <c r="N607" s="52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</row>
    <row r="608" spans="1:29" ht="12.75">
      <c r="A608"/>
      <c r="B608"/>
      <c r="C608"/>
      <c r="D608"/>
      <c r="E608"/>
      <c r="F608"/>
      <c r="G608"/>
      <c r="H608"/>
      <c r="I608"/>
      <c r="J608"/>
      <c r="K608"/>
      <c r="L608"/>
      <c r="M608" s="49"/>
      <c r="N608" s="52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</row>
    <row r="609" spans="1:29" ht="12.75">
      <c r="A609"/>
      <c r="B609"/>
      <c r="C609"/>
      <c r="D609"/>
      <c r="E609"/>
      <c r="F609"/>
      <c r="G609"/>
      <c r="H609"/>
      <c r="I609"/>
      <c r="J609"/>
      <c r="K609"/>
      <c r="L609"/>
      <c r="M609" s="49"/>
      <c r="N609" s="52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</row>
    <row r="610" spans="1:29" ht="12.75">
      <c r="A610"/>
      <c r="B610"/>
      <c r="C610"/>
      <c r="D610"/>
      <c r="E610"/>
      <c r="F610"/>
      <c r="G610"/>
      <c r="H610"/>
      <c r="I610"/>
      <c r="J610"/>
      <c r="K610"/>
      <c r="L610"/>
      <c r="M610" s="49"/>
      <c r="N610" s="52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</row>
    <row r="611" spans="1:29" ht="12.75">
      <c r="A611"/>
      <c r="B611"/>
      <c r="C611"/>
      <c r="D611"/>
      <c r="E611"/>
      <c r="F611"/>
      <c r="G611"/>
      <c r="H611"/>
      <c r="I611"/>
      <c r="J611"/>
      <c r="K611"/>
      <c r="L611"/>
      <c r="M611" s="49"/>
      <c r="N611" s="52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</row>
    <row r="612" spans="1:29" ht="12.75">
      <c r="A612"/>
      <c r="B612"/>
      <c r="C612"/>
      <c r="D612"/>
      <c r="E612"/>
      <c r="F612"/>
      <c r="G612"/>
      <c r="H612"/>
      <c r="I612"/>
      <c r="J612"/>
      <c r="K612"/>
      <c r="L612"/>
      <c r="M612" s="49"/>
      <c r="N612" s="52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</row>
    <row r="613" spans="1:29" ht="12.75">
      <c r="A613"/>
      <c r="B613"/>
      <c r="C613"/>
      <c r="D613"/>
      <c r="E613"/>
      <c r="F613"/>
      <c r="G613"/>
      <c r="H613"/>
      <c r="I613"/>
      <c r="J613"/>
      <c r="K613"/>
      <c r="L613"/>
      <c r="M613" s="49"/>
      <c r="N613" s="52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</row>
    <row r="614" spans="1:29" ht="12.75">
      <c r="A614"/>
      <c r="B614"/>
      <c r="C614"/>
      <c r="D614"/>
      <c r="E614"/>
      <c r="F614"/>
      <c r="G614"/>
      <c r="H614"/>
      <c r="I614"/>
      <c r="J614"/>
      <c r="K614"/>
      <c r="L614"/>
      <c r="M614" s="49"/>
      <c r="N614" s="52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</row>
    <row r="615" spans="1:29" ht="12.75">
      <c r="A615"/>
      <c r="B615"/>
      <c r="C615"/>
      <c r="D615"/>
      <c r="E615"/>
      <c r="F615"/>
      <c r="G615"/>
      <c r="H615"/>
      <c r="I615"/>
      <c r="J615"/>
      <c r="K615"/>
      <c r="L615"/>
      <c r="M615" s="49"/>
      <c r="N615" s="52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</row>
    <row r="616" spans="1:29" ht="12.75">
      <c r="A616"/>
      <c r="B616"/>
      <c r="C616"/>
      <c r="D616"/>
      <c r="E616"/>
      <c r="F616"/>
      <c r="G616"/>
      <c r="H616"/>
      <c r="I616"/>
      <c r="J616"/>
      <c r="K616"/>
      <c r="L616"/>
      <c r="M616" s="49"/>
      <c r="N616" s="52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</row>
    <row r="617" spans="1:29" ht="12.75">
      <c r="A617"/>
      <c r="B617"/>
      <c r="C617"/>
      <c r="D617"/>
      <c r="E617"/>
      <c r="F617"/>
      <c r="G617"/>
      <c r="H617"/>
      <c r="I617"/>
      <c r="J617"/>
      <c r="K617"/>
      <c r="L617"/>
      <c r="M617" s="49"/>
      <c r="N617" s="52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</row>
    <row r="618" spans="1:29" ht="12.75">
      <c r="A618"/>
      <c r="B618"/>
      <c r="C618"/>
      <c r="D618"/>
      <c r="E618"/>
      <c r="F618"/>
      <c r="G618"/>
      <c r="H618"/>
      <c r="I618"/>
      <c r="J618"/>
      <c r="K618"/>
      <c r="L618"/>
      <c r="M618" s="49"/>
      <c r="N618" s="52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</row>
    <row r="619" spans="1:29" ht="12.75">
      <c r="A619"/>
      <c r="B619"/>
      <c r="C619"/>
      <c r="D619"/>
      <c r="E619"/>
      <c r="F619"/>
      <c r="G619"/>
      <c r="H619"/>
      <c r="I619"/>
      <c r="J619"/>
      <c r="K619"/>
      <c r="L619"/>
      <c r="M619" s="49"/>
      <c r="N619" s="52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</row>
    <row r="620" spans="1:29" ht="12.75">
      <c r="A620"/>
      <c r="B620"/>
      <c r="C620"/>
      <c r="D620"/>
      <c r="E620"/>
      <c r="F620"/>
      <c r="G620"/>
      <c r="H620"/>
      <c r="I620"/>
      <c r="J620"/>
      <c r="K620"/>
      <c r="L620"/>
      <c r="M620" s="49"/>
      <c r="N620" s="52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</row>
    <row r="621" spans="1:29" ht="12.75">
      <c r="A621"/>
      <c r="B621"/>
      <c r="C621"/>
      <c r="D621"/>
      <c r="E621"/>
      <c r="F621"/>
      <c r="G621"/>
      <c r="H621"/>
      <c r="I621"/>
      <c r="J621"/>
      <c r="K621"/>
      <c r="L621"/>
      <c r="M621" s="49"/>
      <c r="N621" s="52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</row>
    <row r="622" spans="1:29" ht="12.75">
      <c r="A622"/>
      <c r="B622"/>
      <c r="C622"/>
      <c r="D622"/>
      <c r="E622"/>
      <c r="F622"/>
      <c r="G622"/>
      <c r="H622"/>
      <c r="I622"/>
      <c r="J622"/>
      <c r="K622"/>
      <c r="L622"/>
      <c r="M622" s="49"/>
      <c r="N622" s="52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</row>
    <row r="623" spans="1:29" ht="12.75">
      <c r="A623"/>
      <c r="B623"/>
      <c r="C623"/>
      <c r="D623"/>
      <c r="E623"/>
      <c r="F623"/>
      <c r="G623"/>
      <c r="H623"/>
      <c r="I623"/>
      <c r="J623"/>
      <c r="K623"/>
      <c r="L623"/>
      <c r="M623" s="49"/>
      <c r="N623" s="52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</row>
    <row r="624" spans="1:29" ht="12.75">
      <c r="A624"/>
      <c r="B624"/>
      <c r="C624"/>
      <c r="D624"/>
      <c r="E624"/>
      <c r="F624"/>
      <c r="G624"/>
      <c r="H624"/>
      <c r="I624"/>
      <c r="J624"/>
      <c r="K624"/>
      <c r="L624"/>
      <c r="M624" s="49"/>
      <c r="N624" s="52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</row>
    <row r="625" spans="1:29" ht="12.75">
      <c r="A625"/>
      <c r="B625"/>
      <c r="C625"/>
      <c r="D625"/>
      <c r="E625"/>
      <c r="F625"/>
      <c r="G625"/>
      <c r="H625"/>
      <c r="I625"/>
      <c r="J625"/>
      <c r="K625"/>
      <c r="L625"/>
      <c r="M625" s="49"/>
      <c r="N625" s="52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</row>
    <row r="626" spans="1:29" ht="12.75">
      <c r="A626"/>
      <c r="B626"/>
      <c r="C626"/>
      <c r="D626"/>
      <c r="E626"/>
      <c r="F626"/>
      <c r="G626"/>
      <c r="H626"/>
      <c r="I626"/>
      <c r="J626"/>
      <c r="K626"/>
      <c r="L626"/>
      <c r="M626" s="49"/>
      <c r="N626" s="52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</row>
    <row r="627" spans="1:29" ht="12.75">
      <c r="A627"/>
      <c r="B627"/>
      <c r="C627"/>
      <c r="D627"/>
      <c r="E627"/>
      <c r="F627"/>
      <c r="G627"/>
      <c r="H627"/>
      <c r="I627"/>
      <c r="J627"/>
      <c r="K627"/>
      <c r="L627"/>
      <c r="M627" s="49"/>
      <c r="N627" s="52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</row>
    <row r="628" spans="1:29" ht="12.75">
      <c r="A628"/>
      <c r="B628"/>
      <c r="C628"/>
      <c r="D628"/>
      <c r="E628"/>
      <c r="F628"/>
      <c r="G628"/>
      <c r="H628"/>
      <c r="I628"/>
      <c r="J628"/>
      <c r="K628"/>
      <c r="L628"/>
      <c r="M628" s="49"/>
      <c r="N628" s="52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</row>
    <row r="629" spans="1:29" ht="12.75">
      <c r="A629"/>
      <c r="B629"/>
      <c r="C629"/>
      <c r="D629"/>
      <c r="E629"/>
      <c r="F629"/>
      <c r="G629"/>
      <c r="H629"/>
      <c r="I629"/>
      <c r="J629"/>
      <c r="K629"/>
      <c r="L629"/>
      <c r="M629" s="49"/>
      <c r="N629" s="52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</row>
  </sheetData>
  <sheetProtection selectLockedCells="1" selectUnlockedCells="1"/>
  <mergeCells count="140">
    <mergeCell ref="A1:L1"/>
    <mergeCell ref="A3:C3"/>
    <mergeCell ref="A4:D4"/>
    <mergeCell ref="A5:D5"/>
    <mergeCell ref="D6:F6"/>
    <mergeCell ref="H6:J6"/>
    <mergeCell ref="K6:L6"/>
    <mergeCell ref="B6:B7"/>
    <mergeCell ref="C6:C7"/>
    <mergeCell ref="G6:G7"/>
    <mergeCell ref="A8:B8"/>
    <mergeCell ref="A13:B13"/>
    <mergeCell ref="A16:B16"/>
    <mergeCell ref="A24:B24"/>
    <mergeCell ref="A37:B37"/>
    <mergeCell ref="A39:B39"/>
    <mergeCell ref="D40:F40"/>
    <mergeCell ref="J40:L40"/>
    <mergeCell ref="A42:B42"/>
    <mergeCell ref="A48:B48"/>
    <mergeCell ref="A51:B51"/>
    <mergeCell ref="A59:B59"/>
    <mergeCell ref="C40:C41"/>
    <mergeCell ref="G40:G41"/>
    <mergeCell ref="A70:C70"/>
    <mergeCell ref="A71:D71"/>
    <mergeCell ref="A72:D72"/>
    <mergeCell ref="D73:F73"/>
    <mergeCell ref="H73:J73"/>
    <mergeCell ref="K74:L74"/>
    <mergeCell ref="B73:B74"/>
    <mergeCell ref="C73:C74"/>
    <mergeCell ref="G73:G74"/>
    <mergeCell ref="A75:B75"/>
    <mergeCell ref="A80:B80"/>
    <mergeCell ref="A83:B83"/>
    <mergeCell ref="A92:B92"/>
    <mergeCell ref="A101:C101"/>
    <mergeCell ref="A102:D102"/>
    <mergeCell ref="A103:D103"/>
    <mergeCell ref="D104:F104"/>
    <mergeCell ref="H104:J104"/>
    <mergeCell ref="A106:B106"/>
    <mergeCell ref="A112:B112"/>
    <mergeCell ref="A115:B115"/>
    <mergeCell ref="B104:B105"/>
    <mergeCell ref="C104:C105"/>
    <mergeCell ref="G104:G105"/>
    <mergeCell ref="A125:B125"/>
    <mergeCell ref="A137:C137"/>
    <mergeCell ref="A138:D138"/>
    <mergeCell ref="A139:D139"/>
    <mergeCell ref="D140:F140"/>
    <mergeCell ref="H140:J140"/>
    <mergeCell ref="B140:B141"/>
    <mergeCell ref="C140:C141"/>
    <mergeCell ref="G140:G141"/>
    <mergeCell ref="A142:B142"/>
    <mergeCell ref="A147:B147"/>
    <mergeCell ref="A150:B150"/>
    <mergeCell ref="A158:B158"/>
    <mergeCell ref="A168:B168"/>
    <mergeCell ref="A169:C169"/>
    <mergeCell ref="A170:D170"/>
    <mergeCell ref="A171:D171"/>
    <mergeCell ref="D172:F172"/>
    <mergeCell ref="H172:J172"/>
    <mergeCell ref="K172:L172"/>
    <mergeCell ref="A174:B174"/>
    <mergeCell ref="B172:B173"/>
    <mergeCell ref="C172:C173"/>
    <mergeCell ref="G172:G173"/>
    <mergeCell ref="A179:B179"/>
    <mergeCell ref="A182:B182"/>
    <mergeCell ref="A190:B190"/>
    <mergeCell ref="A200:C200"/>
    <mergeCell ref="A201:D201"/>
    <mergeCell ref="A202:D202"/>
    <mergeCell ref="D203:F203"/>
    <mergeCell ref="H203:J203"/>
    <mergeCell ref="K203:L203"/>
    <mergeCell ref="A205:B205"/>
    <mergeCell ref="A211:B211"/>
    <mergeCell ref="A214:B214"/>
    <mergeCell ref="A203:A204"/>
    <mergeCell ref="B203:B204"/>
    <mergeCell ref="C203:C204"/>
    <mergeCell ref="G203:G204"/>
    <mergeCell ref="A222:B222"/>
    <mergeCell ref="A235:C235"/>
    <mergeCell ref="A236:D236"/>
    <mergeCell ref="A237:D237"/>
    <mergeCell ref="D238:F238"/>
    <mergeCell ref="J238:L238"/>
    <mergeCell ref="A238:A239"/>
    <mergeCell ref="B238:B239"/>
    <mergeCell ref="C238:C239"/>
    <mergeCell ref="G238:G239"/>
    <mergeCell ref="A240:B240"/>
    <mergeCell ref="A245:B245"/>
    <mergeCell ref="A248:B248"/>
    <mergeCell ref="A256:B256"/>
    <mergeCell ref="A266:C266"/>
    <mergeCell ref="A267:D267"/>
    <mergeCell ref="A268:D268"/>
    <mergeCell ref="D269:F269"/>
    <mergeCell ref="J269:L269"/>
    <mergeCell ref="A271:B271"/>
    <mergeCell ref="A276:B276"/>
    <mergeCell ref="A279:B279"/>
    <mergeCell ref="A269:A270"/>
    <mergeCell ref="B269:B270"/>
    <mergeCell ref="C269:C270"/>
    <mergeCell ref="G269:G270"/>
    <mergeCell ref="A287:B287"/>
    <mergeCell ref="A299:B299"/>
    <mergeCell ref="A301:D301"/>
    <mergeCell ref="D302:F302"/>
    <mergeCell ref="H302:J302"/>
    <mergeCell ref="A304:B304"/>
    <mergeCell ref="A302:A303"/>
    <mergeCell ref="B302:B303"/>
    <mergeCell ref="C302:C303"/>
    <mergeCell ref="G302:G303"/>
    <mergeCell ref="A309:B309"/>
    <mergeCell ref="A312:B312"/>
    <mergeCell ref="A319:B319"/>
    <mergeCell ref="D334:G334"/>
    <mergeCell ref="B337:J337"/>
    <mergeCell ref="B338:J338"/>
    <mergeCell ref="B339:J339"/>
    <mergeCell ref="B340:E340"/>
    <mergeCell ref="B341:J341"/>
    <mergeCell ref="B342:E342"/>
    <mergeCell ref="B343:E343"/>
    <mergeCell ref="A6:A7"/>
    <mergeCell ref="A73:A74"/>
    <mergeCell ref="A104:A105"/>
    <mergeCell ref="A140:A141"/>
    <mergeCell ref="A172:A173"/>
  </mergeCells>
  <printOptions/>
  <pageMargins left="0.92" right="0.79" top="0.39" bottom="0.51" header="0.24" footer="0.51"/>
  <pageSetup horizontalDpi="300" verticalDpi="300" orientation="landscape" paperSize="9" scale="87" r:id="rId1"/>
  <headerFooter alignWithMargins="0">
    <oddHeader>&amp;CTAB]</oddHeader>
    <oddFooter>&amp;CPage PAGE]</oddFooter>
  </headerFooter>
  <rowBreaks count="10" manualBreakCount="10">
    <brk id="35" max="255" man="1"/>
    <brk id="68" max="255" man="1"/>
    <brk id="100" max="255" man="1"/>
    <brk id="135" max="255" man="1"/>
    <brk id="168" max="255" man="1"/>
    <brk id="198" max="255" man="1"/>
    <brk id="234" max="36" man="1"/>
    <brk id="265" max="36" man="1"/>
    <brk id="298" max="36" man="1"/>
    <brk id="330" max="36" man="1"/>
  </rowBreaks>
  <colBreaks count="2" manualBreakCount="2">
    <brk id="12" max="337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1"/>
  <sheetViews>
    <sheetView tabSelected="1" view="pageBreakPreview" zoomScaleSheetLayoutView="100" zoomScalePageLayoutView="0" workbookViewId="0" topLeftCell="A1">
      <selection activeCell="B286" sqref="B286"/>
    </sheetView>
  </sheetViews>
  <sheetFormatPr defaultColWidth="9.00390625" defaultRowHeight="12.75"/>
  <cols>
    <col min="1" max="1" width="14.00390625" style="8" customWidth="1"/>
    <col min="2" max="2" width="55.375" style="14" customWidth="1"/>
    <col min="3" max="3" width="12.375" style="14" customWidth="1"/>
    <col min="4" max="4" width="10.50390625" style="14" customWidth="1"/>
    <col min="5" max="5" width="8.50390625" style="14" customWidth="1"/>
    <col min="6" max="6" width="11.50390625" style="14" customWidth="1"/>
    <col min="7" max="7" width="18.125" style="14" customWidth="1"/>
    <col min="8" max="8" width="0.12890625" style="14" hidden="1" customWidth="1"/>
    <col min="9" max="9" width="0.875" style="14" hidden="1" customWidth="1"/>
    <col min="10" max="10" width="15.50390625" style="14" customWidth="1"/>
    <col min="11" max="12" width="9.125" style="14" hidden="1" customWidth="1"/>
    <col min="13" max="13" width="9.50390625" style="0" customWidth="1"/>
    <col min="14" max="14" width="9.125" style="9" customWidth="1"/>
  </cols>
  <sheetData>
    <row r="1" spans="1:12" ht="12.75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ht="12.75"/>
    <row r="3" spans="1:5" ht="18.75">
      <c r="A3" s="301" t="s">
        <v>0</v>
      </c>
      <c r="B3" s="301"/>
      <c r="C3" s="301"/>
      <c r="D3" s="15"/>
      <c r="E3" s="15"/>
    </row>
    <row r="4" spans="1:5" ht="18.75">
      <c r="A4" s="301" t="s">
        <v>1</v>
      </c>
      <c r="B4" s="301"/>
      <c r="C4" s="301"/>
      <c r="D4" s="301"/>
      <c r="E4" s="15"/>
    </row>
    <row r="5" spans="1:5" ht="18.75">
      <c r="A5" s="301" t="s">
        <v>130</v>
      </c>
      <c r="B5" s="301"/>
      <c r="C5" s="301"/>
      <c r="D5" s="301"/>
      <c r="E5" s="15"/>
    </row>
    <row r="6" spans="1:26" ht="13.5" customHeight="1">
      <c r="A6" s="296" t="s">
        <v>3</v>
      </c>
      <c r="B6" s="296" t="s">
        <v>4</v>
      </c>
      <c r="C6" s="296" t="s">
        <v>5</v>
      </c>
      <c r="D6" s="303" t="s">
        <v>6</v>
      </c>
      <c r="E6" s="303"/>
      <c r="F6" s="303"/>
      <c r="G6" s="296" t="s">
        <v>7</v>
      </c>
      <c r="H6" s="303" t="s">
        <v>8</v>
      </c>
      <c r="I6" s="303"/>
      <c r="J6" s="303"/>
      <c r="K6" s="312" t="s">
        <v>9</v>
      </c>
      <c r="L6" s="312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27.75" customHeight="1">
      <c r="A7" s="296"/>
      <c r="B7" s="296"/>
      <c r="C7" s="296"/>
      <c r="D7" s="6" t="s">
        <v>10</v>
      </c>
      <c r="E7" s="6" t="s">
        <v>11</v>
      </c>
      <c r="F7" s="6" t="s">
        <v>12</v>
      </c>
      <c r="G7" s="296"/>
      <c r="H7" s="6" t="s">
        <v>13</v>
      </c>
      <c r="I7" s="6" t="s">
        <v>14</v>
      </c>
      <c r="J7" s="6" t="s">
        <v>15</v>
      </c>
      <c r="K7" s="50" t="s">
        <v>16</v>
      </c>
      <c r="L7" s="50" t="s">
        <v>17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4.25">
      <c r="A8" s="297" t="s">
        <v>18</v>
      </c>
      <c r="B8" s="313"/>
      <c r="C8" s="16"/>
      <c r="D8" s="16"/>
      <c r="E8" s="16"/>
      <c r="F8" s="16"/>
      <c r="G8" s="16"/>
      <c r="H8" s="16"/>
      <c r="I8" s="16"/>
      <c r="J8" s="16"/>
      <c r="K8" s="51"/>
      <c r="L8" s="51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s="9" customFormat="1" ht="15" customHeight="1">
      <c r="A9" s="17">
        <v>302</v>
      </c>
      <c r="B9" s="20" t="s">
        <v>109</v>
      </c>
      <c r="C9" s="28" t="s">
        <v>131</v>
      </c>
      <c r="D9" s="19">
        <v>7.1</v>
      </c>
      <c r="E9" s="20">
        <v>7.6</v>
      </c>
      <c r="F9" s="20">
        <v>36.7</v>
      </c>
      <c r="G9" s="20">
        <v>245</v>
      </c>
      <c r="H9" s="20">
        <v>0.13</v>
      </c>
      <c r="I9" s="20">
        <v>0.16</v>
      </c>
      <c r="J9" s="20">
        <v>0.5</v>
      </c>
      <c r="K9" s="20">
        <v>124.52</v>
      </c>
      <c r="L9" s="20">
        <v>0.95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s="9" customFormat="1" ht="14.25">
      <c r="A10" s="21" t="s">
        <v>83</v>
      </c>
      <c r="B10" s="22" t="s">
        <v>22</v>
      </c>
      <c r="C10" s="21" t="s">
        <v>68</v>
      </c>
      <c r="D10" s="22">
        <v>1.4</v>
      </c>
      <c r="E10" s="22">
        <v>1.1</v>
      </c>
      <c r="F10" s="22">
        <v>11.3</v>
      </c>
      <c r="G10" s="22">
        <v>59</v>
      </c>
      <c r="H10" s="22">
        <v>0.01</v>
      </c>
      <c r="I10" s="22">
        <v>0.04</v>
      </c>
      <c r="J10" s="22">
        <v>0.26</v>
      </c>
      <c r="K10" s="20">
        <v>104.8</v>
      </c>
      <c r="L10" s="20">
        <v>0.84</v>
      </c>
      <c r="M10" s="53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s="9" customFormat="1" ht="14.25">
      <c r="A11" s="17" t="s">
        <v>285</v>
      </c>
      <c r="B11" s="20" t="s">
        <v>25</v>
      </c>
      <c r="C11" s="23" t="s">
        <v>79</v>
      </c>
      <c r="D11" s="20">
        <v>2.3</v>
      </c>
      <c r="E11" s="20">
        <v>7.8</v>
      </c>
      <c r="F11" s="20">
        <v>14.9</v>
      </c>
      <c r="G11" s="20">
        <v>143</v>
      </c>
      <c r="H11" s="24">
        <v>0.05</v>
      </c>
      <c r="I11" s="24">
        <v>0.02</v>
      </c>
      <c r="J11" s="24">
        <v>0</v>
      </c>
      <c r="K11" s="20">
        <v>12.1</v>
      </c>
      <c r="L11" s="20">
        <v>1.01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s="10" customFormat="1" ht="14.25">
      <c r="A12" s="25"/>
      <c r="B12" s="26" t="s">
        <v>27</v>
      </c>
      <c r="C12" s="25">
        <v>445</v>
      </c>
      <c r="D12" s="26">
        <f aca="true" t="shared" si="0" ref="D12:L12">SUM(D9:D11)</f>
        <v>10.8</v>
      </c>
      <c r="E12" s="26">
        <f t="shared" si="0"/>
        <v>16.5</v>
      </c>
      <c r="F12" s="26">
        <f t="shared" si="0"/>
        <v>62.9</v>
      </c>
      <c r="G12" s="26">
        <f t="shared" si="0"/>
        <v>447</v>
      </c>
      <c r="H12" s="26">
        <f t="shared" si="0"/>
        <v>0.19</v>
      </c>
      <c r="I12" s="26">
        <f t="shared" si="0"/>
        <v>0.22</v>
      </c>
      <c r="J12" s="26">
        <f t="shared" si="0"/>
        <v>0.76</v>
      </c>
      <c r="K12" s="54">
        <f t="shared" si="0"/>
        <v>241.42</v>
      </c>
      <c r="L12" s="54">
        <f t="shared" si="0"/>
        <v>2.8</v>
      </c>
      <c r="M12" s="55"/>
      <c r="N12" s="11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4.25">
      <c r="A13" s="297" t="s">
        <v>28</v>
      </c>
      <c r="B13" s="313"/>
      <c r="C13" s="16"/>
      <c r="D13" s="16"/>
      <c r="E13" s="16"/>
      <c r="F13" s="16"/>
      <c r="G13" s="16"/>
      <c r="H13" s="16"/>
      <c r="I13" s="16"/>
      <c r="J13" s="16"/>
      <c r="K13" s="51"/>
      <c r="L13" s="51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s="9" customFormat="1" ht="14.25">
      <c r="A14" s="17" t="s">
        <v>223</v>
      </c>
      <c r="B14" s="27" t="s">
        <v>167</v>
      </c>
      <c r="C14" s="28" t="s">
        <v>240</v>
      </c>
      <c r="D14" s="20">
        <v>0.9</v>
      </c>
      <c r="E14" s="20">
        <v>0.18</v>
      </c>
      <c r="F14" s="20">
        <v>16.52</v>
      </c>
      <c r="G14" s="20">
        <v>72</v>
      </c>
      <c r="H14" s="20">
        <v>0.03</v>
      </c>
      <c r="I14" s="20"/>
      <c r="J14" s="20">
        <v>3.6</v>
      </c>
      <c r="K14" s="20">
        <v>16.4</v>
      </c>
      <c r="L14" s="20">
        <v>1</v>
      </c>
      <c r="O14" s="52"/>
      <c r="P14" s="57"/>
      <c r="Q14" s="77"/>
      <c r="R14" s="57"/>
      <c r="S14" s="57"/>
      <c r="T14" s="57"/>
      <c r="U14" s="57"/>
      <c r="V14" s="57"/>
      <c r="W14" s="52"/>
      <c r="X14" s="57"/>
      <c r="Y14" s="52"/>
      <c r="Z14" s="52"/>
    </row>
    <row r="15" spans="1:26" s="10" customFormat="1" ht="14.25">
      <c r="A15" s="25"/>
      <c r="B15" s="26" t="s">
        <v>27</v>
      </c>
      <c r="C15" s="25">
        <v>180</v>
      </c>
      <c r="D15" s="29">
        <f>D14</f>
        <v>0.9</v>
      </c>
      <c r="E15" s="29">
        <f aca="true" t="shared" si="1" ref="E15:J15">E14</f>
        <v>0.18</v>
      </c>
      <c r="F15" s="29">
        <f t="shared" si="1"/>
        <v>16.52</v>
      </c>
      <c r="G15" s="29">
        <f t="shared" si="1"/>
        <v>72</v>
      </c>
      <c r="H15" s="29">
        <f t="shared" si="1"/>
        <v>0.03</v>
      </c>
      <c r="I15" s="29">
        <f t="shared" si="1"/>
        <v>0</v>
      </c>
      <c r="J15" s="29">
        <f t="shared" si="1"/>
        <v>3.6</v>
      </c>
      <c r="K15" s="54">
        <f>SUM(K13:K14)</f>
        <v>16.4</v>
      </c>
      <c r="L15" s="54">
        <f>SUM(L13:L14)</f>
        <v>1</v>
      </c>
      <c r="M15" s="55"/>
      <c r="N15" s="11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4.25">
      <c r="A16" s="297" t="s">
        <v>32</v>
      </c>
      <c r="B16" s="298"/>
      <c r="C16" s="30"/>
      <c r="D16" s="30"/>
      <c r="E16" s="30"/>
      <c r="F16" s="30"/>
      <c r="G16" s="30"/>
      <c r="H16" s="30"/>
      <c r="I16" s="30"/>
      <c r="J16" s="30"/>
      <c r="K16" s="58"/>
      <c r="L16" s="5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9" customFormat="1" ht="14.25">
      <c r="A17" s="17">
        <v>21</v>
      </c>
      <c r="B17" s="20" t="s">
        <v>239</v>
      </c>
      <c r="C17" s="28" t="s">
        <v>46</v>
      </c>
      <c r="D17" s="20">
        <v>0.7</v>
      </c>
      <c r="E17" s="20">
        <v>5.3</v>
      </c>
      <c r="F17" s="20">
        <v>3.7</v>
      </c>
      <c r="G17" s="20">
        <v>65</v>
      </c>
      <c r="H17" s="20"/>
      <c r="I17" s="20"/>
      <c r="J17" s="20">
        <v>0.6</v>
      </c>
      <c r="K17" s="64"/>
      <c r="L17" s="20"/>
      <c r="O17" s="65"/>
      <c r="P17" s="66"/>
      <c r="Q17" s="79"/>
      <c r="R17" s="66"/>
      <c r="S17" s="66"/>
      <c r="T17" s="66"/>
      <c r="U17" s="66"/>
      <c r="V17" s="66"/>
      <c r="W17" s="60"/>
      <c r="X17" s="66"/>
      <c r="Y17" s="52"/>
      <c r="Z17" s="52"/>
    </row>
    <row r="18" spans="1:26" s="9" customFormat="1" ht="15.75" customHeight="1">
      <c r="A18" s="17">
        <v>43</v>
      </c>
      <c r="B18" s="18" t="s">
        <v>196</v>
      </c>
      <c r="C18" s="17" t="s">
        <v>68</v>
      </c>
      <c r="D18" s="31">
        <v>1.8</v>
      </c>
      <c r="E18" s="20">
        <v>4.1</v>
      </c>
      <c r="F18" s="20">
        <v>11.9</v>
      </c>
      <c r="G18" s="20">
        <v>95</v>
      </c>
      <c r="H18" s="20">
        <v>0.05</v>
      </c>
      <c r="I18" s="20">
        <v>0.03</v>
      </c>
      <c r="J18" s="20">
        <v>3.99</v>
      </c>
      <c r="K18" s="20">
        <v>31.42</v>
      </c>
      <c r="L18" s="20">
        <v>1.9</v>
      </c>
      <c r="O18" s="60"/>
      <c r="P18" s="61"/>
      <c r="Q18" s="78"/>
      <c r="R18" s="66"/>
      <c r="S18" s="66"/>
      <c r="T18" s="66"/>
      <c r="U18" s="66"/>
      <c r="V18" s="66"/>
      <c r="W18" s="66"/>
      <c r="X18" s="66"/>
      <c r="Y18" s="52"/>
      <c r="Z18" s="52"/>
    </row>
    <row r="19" spans="1:26" s="9" customFormat="1" ht="14.25">
      <c r="A19" s="28" t="s">
        <v>328</v>
      </c>
      <c r="B19" s="18" t="s">
        <v>176</v>
      </c>
      <c r="C19" s="17" t="s">
        <v>132</v>
      </c>
      <c r="D19" s="31">
        <v>11.4</v>
      </c>
      <c r="E19" s="20">
        <v>11.2</v>
      </c>
      <c r="F19" s="20">
        <v>13.5</v>
      </c>
      <c r="G19" s="20">
        <v>202</v>
      </c>
      <c r="H19" s="20"/>
      <c r="I19" s="20"/>
      <c r="J19" s="31">
        <v>1</v>
      </c>
      <c r="K19" s="20"/>
      <c r="L19" s="20"/>
      <c r="O19" s="60"/>
      <c r="P19" s="62"/>
      <c r="Q19" s="79"/>
      <c r="R19" s="66"/>
      <c r="S19" s="66"/>
      <c r="T19" s="66"/>
      <c r="U19" s="66"/>
      <c r="V19" s="66"/>
      <c r="W19" s="60"/>
      <c r="X19" s="66"/>
      <c r="Y19" s="52"/>
      <c r="Z19" s="52"/>
    </row>
    <row r="20" spans="1:26" s="9" customFormat="1" ht="14.25">
      <c r="A20" s="17" t="s">
        <v>104</v>
      </c>
      <c r="B20" s="18" t="s">
        <v>37</v>
      </c>
      <c r="C20" s="17" t="s">
        <v>23</v>
      </c>
      <c r="D20" s="20">
        <v>3.1</v>
      </c>
      <c r="E20" s="20">
        <v>4.6</v>
      </c>
      <c r="F20" s="20">
        <v>20.1</v>
      </c>
      <c r="G20" s="20">
        <v>137</v>
      </c>
      <c r="H20" s="20">
        <v>0.09</v>
      </c>
      <c r="I20" s="20">
        <v>0.08</v>
      </c>
      <c r="J20" s="20">
        <v>10.4</v>
      </c>
      <c r="K20" s="20">
        <v>35.62</v>
      </c>
      <c r="L20" s="20">
        <v>1.04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s="9" customFormat="1" ht="14.25">
      <c r="A21" s="17">
        <v>705</v>
      </c>
      <c r="B21" s="20" t="s">
        <v>39</v>
      </c>
      <c r="C21" s="28" t="s">
        <v>68</v>
      </c>
      <c r="D21" s="20">
        <v>0.6</v>
      </c>
      <c r="E21" s="20">
        <v>0.3</v>
      </c>
      <c r="F21" s="31">
        <v>27</v>
      </c>
      <c r="G21" s="20">
        <v>111</v>
      </c>
      <c r="H21" s="20">
        <v>0.01</v>
      </c>
      <c r="I21" s="20">
        <v>0.04</v>
      </c>
      <c r="J21" s="20">
        <v>40</v>
      </c>
      <c r="K21" s="20">
        <v>11.09</v>
      </c>
      <c r="L21" s="20">
        <v>0.57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9" customFormat="1" ht="15.75" customHeight="1">
      <c r="A22" s="17" t="s">
        <v>223</v>
      </c>
      <c r="B22" s="20" t="s">
        <v>40</v>
      </c>
      <c r="C22" s="28" t="s">
        <v>55</v>
      </c>
      <c r="D22" s="20">
        <v>3.3</v>
      </c>
      <c r="E22" s="20">
        <v>0.6</v>
      </c>
      <c r="F22" s="20">
        <v>16.7</v>
      </c>
      <c r="G22" s="20">
        <v>97</v>
      </c>
      <c r="H22" s="20">
        <v>0.07</v>
      </c>
      <c r="I22" s="20">
        <v>0.03</v>
      </c>
      <c r="J22" s="20">
        <v>0</v>
      </c>
      <c r="K22" s="63">
        <v>17.5</v>
      </c>
      <c r="L22" s="63">
        <v>1.95</v>
      </c>
      <c r="O22" s="52"/>
      <c r="P22" s="60"/>
      <c r="Q22" s="80"/>
      <c r="R22" s="81"/>
      <c r="S22" s="82"/>
      <c r="T22" s="82"/>
      <c r="U22" s="82"/>
      <c r="V22" s="82"/>
      <c r="W22" s="82"/>
      <c r="X22" s="82"/>
      <c r="Y22" s="82"/>
      <c r="Z22" s="52"/>
    </row>
    <row r="23" spans="1:26" s="10" customFormat="1" ht="14.25">
      <c r="A23" s="25"/>
      <c r="B23" s="26" t="s">
        <v>27</v>
      </c>
      <c r="C23" s="25">
        <v>737</v>
      </c>
      <c r="D23" s="26">
        <f aca="true" t="shared" si="2" ref="D23:L23">SUM(D17:D22)</f>
        <v>20.900000000000002</v>
      </c>
      <c r="E23" s="26">
        <f t="shared" si="2"/>
        <v>26.099999999999998</v>
      </c>
      <c r="F23" s="26">
        <f t="shared" si="2"/>
        <v>92.9</v>
      </c>
      <c r="G23" s="26">
        <f t="shared" si="2"/>
        <v>707</v>
      </c>
      <c r="H23" s="26">
        <f t="shared" si="2"/>
        <v>0.22000000000000003</v>
      </c>
      <c r="I23" s="26">
        <f t="shared" si="2"/>
        <v>0.18</v>
      </c>
      <c r="J23" s="26">
        <f t="shared" si="2"/>
        <v>55.99</v>
      </c>
      <c r="K23" s="54">
        <f t="shared" si="2"/>
        <v>95.63</v>
      </c>
      <c r="L23" s="54">
        <f t="shared" si="2"/>
        <v>5.46</v>
      </c>
      <c r="N23" s="11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4.25">
      <c r="A24" s="297" t="s">
        <v>41</v>
      </c>
      <c r="B24" s="313"/>
      <c r="C24" s="16"/>
      <c r="D24" s="16"/>
      <c r="E24" s="16"/>
      <c r="F24" s="16"/>
      <c r="G24" s="16"/>
      <c r="H24" s="16"/>
      <c r="I24" s="16"/>
      <c r="J24" s="16"/>
      <c r="K24" s="51"/>
      <c r="L24" s="51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9" customFormat="1" ht="14.25">
      <c r="A25" s="28" t="s">
        <v>286</v>
      </c>
      <c r="B25" s="20" t="s">
        <v>244</v>
      </c>
      <c r="C25" s="17" t="s">
        <v>245</v>
      </c>
      <c r="D25" s="20">
        <v>18.6</v>
      </c>
      <c r="E25" s="20">
        <v>11.3</v>
      </c>
      <c r="F25" s="20">
        <v>33.2</v>
      </c>
      <c r="G25" s="20">
        <v>310</v>
      </c>
      <c r="H25" s="20">
        <v>0.41</v>
      </c>
      <c r="I25" s="20"/>
      <c r="J25" s="20">
        <v>0.2</v>
      </c>
      <c r="K25" s="64">
        <v>4.8</v>
      </c>
      <c r="L25" s="20">
        <v>0.45</v>
      </c>
      <c r="O25" s="65"/>
      <c r="P25" s="66"/>
      <c r="Q25" s="79"/>
      <c r="R25" s="66"/>
      <c r="S25" s="66"/>
      <c r="T25" s="66"/>
      <c r="U25" s="66"/>
      <c r="V25" s="66"/>
      <c r="W25" s="66"/>
      <c r="X25" s="66"/>
      <c r="Y25" s="52"/>
      <c r="Z25" s="52"/>
    </row>
    <row r="26" spans="1:26" s="9" customFormat="1" ht="14.25">
      <c r="A26" s="17" t="s">
        <v>287</v>
      </c>
      <c r="B26" s="20" t="s">
        <v>42</v>
      </c>
      <c r="C26" s="95" t="s">
        <v>68</v>
      </c>
      <c r="D26" s="20">
        <v>0.1</v>
      </c>
      <c r="E26" s="20">
        <v>0.03</v>
      </c>
      <c r="F26" s="20">
        <v>9.1</v>
      </c>
      <c r="G26" s="20">
        <v>25</v>
      </c>
      <c r="H26" s="20"/>
      <c r="I26" s="20"/>
      <c r="J26" s="20">
        <v>0</v>
      </c>
      <c r="K26" s="64"/>
      <c r="L26" s="20"/>
      <c r="O26" s="65"/>
      <c r="P26" s="66"/>
      <c r="Q26" s="79"/>
      <c r="R26" s="66"/>
      <c r="S26" s="66"/>
      <c r="T26" s="66"/>
      <c r="U26" s="66"/>
      <c r="V26" s="66"/>
      <c r="W26" s="66"/>
      <c r="X26" s="66"/>
      <c r="Y26" s="52"/>
      <c r="Z26" s="52"/>
    </row>
    <row r="27" spans="1:26" s="9" customFormat="1" ht="14.25">
      <c r="A27" s="47" t="s">
        <v>318</v>
      </c>
      <c r="B27" s="22" t="s">
        <v>319</v>
      </c>
      <c r="C27" s="262">
        <v>0.03333333333333333</v>
      </c>
      <c r="D27" s="22">
        <v>0.6</v>
      </c>
      <c r="E27" s="22">
        <v>1.7</v>
      </c>
      <c r="F27" s="22">
        <v>2</v>
      </c>
      <c r="G27" s="22">
        <v>26</v>
      </c>
      <c r="H27" s="22"/>
      <c r="I27" s="22"/>
      <c r="J27" s="22">
        <v>0.1</v>
      </c>
      <c r="K27" s="64"/>
      <c r="L27" s="20"/>
      <c r="O27" s="65"/>
      <c r="P27" s="66"/>
      <c r="Q27" s="79"/>
      <c r="R27" s="66"/>
      <c r="S27" s="66"/>
      <c r="T27" s="66"/>
      <c r="U27" s="66"/>
      <c r="V27" s="66"/>
      <c r="W27" s="66"/>
      <c r="X27" s="66"/>
      <c r="Y27" s="52"/>
      <c r="Z27" s="52"/>
    </row>
    <row r="28" spans="1:26" s="9" customFormat="1" ht="14.25">
      <c r="A28" s="28" t="s">
        <v>223</v>
      </c>
      <c r="B28" s="20" t="s">
        <v>43</v>
      </c>
      <c r="C28" s="32" t="s">
        <v>31</v>
      </c>
      <c r="D28" s="20">
        <v>0.9</v>
      </c>
      <c r="E28" s="20">
        <v>0.2</v>
      </c>
      <c r="F28" s="20">
        <v>8.1</v>
      </c>
      <c r="G28" s="20">
        <v>44</v>
      </c>
      <c r="H28" s="20">
        <v>15</v>
      </c>
      <c r="I28" s="20"/>
      <c r="J28" s="20">
        <v>60</v>
      </c>
      <c r="K28" s="67"/>
      <c r="L28" s="67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s="9" customFormat="1" ht="14.25">
      <c r="A29" s="17" t="s">
        <v>223</v>
      </c>
      <c r="B29" s="20" t="s">
        <v>44</v>
      </c>
      <c r="C29" s="28" t="s">
        <v>74</v>
      </c>
      <c r="D29" s="20">
        <v>2.28</v>
      </c>
      <c r="E29" s="20">
        <v>0.27</v>
      </c>
      <c r="F29" s="20">
        <v>14.1</v>
      </c>
      <c r="G29" s="20">
        <v>69</v>
      </c>
      <c r="H29" s="20">
        <v>0.09</v>
      </c>
      <c r="I29" s="20">
        <v>0.04</v>
      </c>
      <c r="J29" s="20">
        <v>0</v>
      </c>
      <c r="K29" s="68"/>
      <c r="L29" s="69"/>
      <c r="M29" s="70"/>
      <c r="O29" s="71"/>
      <c r="P29" s="66"/>
      <c r="Q29" s="79"/>
      <c r="R29" s="66"/>
      <c r="S29" s="66"/>
      <c r="T29" s="66"/>
      <c r="U29" s="66"/>
      <c r="V29" s="66"/>
      <c r="W29" s="66"/>
      <c r="X29" s="66"/>
      <c r="Y29" s="52"/>
      <c r="Z29" s="52"/>
    </row>
    <row r="30" spans="1:26" s="9" customFormat="1" ht="14.25">
      <c r="A30" s="28" t="s">
        <v>307</v>
      </c>
      <c r="B30" s="20" t="s">
        <v>308</v>
      </c>
      <c r="C30" s="28" t="s">
        <v>187</v>
      </c>
      <c r="D30" s="20">
        <v>5.1</v>
      </c>
      <c r="E30" s="20">
        <v>8.2</v>
      </c>
      <c r="F30" s="20">
        <v>38.9</v>
      </c>
      <c r="G30" s="20">
        <v>254</v>
      </c>
      <c r="H30" s="20"/>
      <c r="I30" s="20"/>
      <c r="J30" s="20">
        <v>0</v>
      </c>
      <c r="K30" s="68"/>
      <c r="L30" s="69"/>
      <c r="M30" s="70"/>
      <c r="O30" s="71"/>
      <c r="P30" s="66"/>
      <c r="Q30" s="79"/>
      <c r="R30" s="66"/>
      <c r="S30" s="66"/>
      <c r="T30" s="66"/>
      <c r="U30" s="66"/>
      <c r="V30" s="66"/>
      <c r="W30" s="66"/>
      <c r="X30" s="66"/>
      <c r="Y30" s="52"/>
      <c r="Z30" s="52"/>
    </row>
    <row r="31" spans="1:26" s="10" customFormat="1" ht="14.25">
      <c r="A31" s="33"/>
      <c r="B31" s="34" t="s">
        <v>27</v>
      </c>
      <c r="C31" s="33">
        <v>550</v>
      </c>
      <c r="D31" s="34">
        <f>SUM(D25:D30)</f>
        <v>27.580000000000005</v>
      </c>
      <c r="E31" s="34">
        <v>17.17</v>
      </c>
      <c r="F31" s="34">
        <v>105.8</v>
      </c>
      <c r="G31" s="34">
        <v>700.45</v>
      </c>
      <c r="H31" s="34">
        <f>SUM(H25:H30)</f>
        <v>15.5</v>
      </c>
      <c r="I31" s="34">
        <f>SUM(I25:I30)</f>
        <v>0.04</v>
      </c>
      <c r="J31" s="34">
        <v>60.6</v>
      </c>
      <c r="K31" s="72" t="e">
        <f>SUM(K12+K23+K30+#REF!)</f>
        <v>#REF!</v>
      </c>
      <c r="L31" s="72" t="e">
        <f>SUM(L12+L23+L30+#REF!)</f>
        <v>#REF!</v>
      </c>
      <c r="N31" s="11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16.5" customHeight="1">
      <c r="A32" s="35"/>
      <c r="B32" s="36" t="s">
        <v>47</v>
      </c>
      <c r="C32" s="276">
        <f aca="true" t="shared" si="3" ref="C32:J32">C12+C15+C23+C31</f>
        <v>1912</v>
      </c>
      <c r="D32" s="36">
        <f t="shared" si="3"/>
        <v>60.18000000000001</v>
      </c>
      <c r="E32" s="36">
        <f t="shared" si="3"/>
        <v>59.95</v>
      </c>
      <c r="F32" s="36">
        <f t="shared" si="3"/>
        <v>278.12</v>
      </c>
      <c r="G32" s="36">
        <f t="shared" si="3"/>
        <v>1926.45</v>
      </c>
      <c r="H32" s="36">
        <f t="shared" si="3"/>
        <v>15.94</v>
      </c>
      <c r="I32" s="36">
        <f t="shared" si="3"/>
        <v>0.44</v>
      </c>
      <c r="J32" s="36">
        <f t="shared" si="3"/>
        <v>120.95</v>
      </c>
      <c r="O32" s="14"/>
      <c r="P32" s="37"/>
      <c r="Q32" s="83"/>
      <c r="R32" s="37"/>
      <c r="S32" s="37"/>
      <c r="T32" s="37"/>
      <c r="U32" s="37"/>
      <c r="V32" s="37"/>
      <c r="W32" s="37"/>
      <c r="X32" s="37"/>
      <c r="Y32" s="49"/>
      <c r="Z32" s="49"/>
    </row>
    <row r="33" spans="1:26" s="9" customFormat="1" ht="20.25" customHeight="1">
      <c r="A33" s="17">
        <v>25.04</v>
      </c>
      <c r="B33" s="27" t="s">
        <v>237</v>
      </c>
      <c r="C33" s="28" t="s">
        <v>46</v>
      </c>
      <c r="D33" s="20">
        <v>0.6</v>
      </c>
      <c r="E33" s="20">
        <v>0.1</v>
      </c>
      <c r="F33" s="20">
        <v>2.2</v>
      </c>
      <c r="G33" s="20">
        <v>15</v>
      </c>
      <c r="H33" s="20"/>
      <c r="I33" s="20"/>
      <c r="J33" s="20">
        <v>14.7</v>
      </c>
      <c r="K33" s="20"/>
      <c r="L33" s="20"/>
      <c r="O33" s="52"/>
      <c r="P33" s="57"/>
      <c r="Q33" s="77"/>
      <c r="R33" s="57"/>
      <c r="S33" s="57"/>
      <c r="T33" s="57"/>
      <c r="U33" s="57"/>
      <c r="V33" s="57"/>
      <c r="W33" s="52"/>
      <c r="X33" s="57"/>
      <c r="Y33" s="52"/>
      <c r="Z33" s="52"/>
    </row>
    <row r="34" spans="2:26" ht="16.5" customHeight="1">
      <c r="B34" s="37"/>
      <c r="K34" s="37"/>
      <c r="L34" s="37"/>
      <c r="O34" s="73"/>
      <c r="P34" s="37"/>
      <c r="Q34" s="84"/>
      <c r="R34" s="37"/>
      <c r="S34" s="37"/>
      <c r="T34" s="37"/>
      <c r="U34" s="37"/>
      <c r="V34" s="37"/>
      <c r="W34" s="37"/>
      <c r="X34" s="37"/>
      <c r="Y34" s="49"/>
      <c r="Z34" s="49"/>
    </row>
    <row r="35" spans="15:26" ht="15.75" customHeight="1"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2.75" customHeight="1">
      <c r="A36" s="318" t="s">
        <v>48</v>
      </c>
      <c r="B36" s="318"/>
      <c r="C36" s="3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8" customHeight="1">
      <c r="A37" s="39" t="s">
        <v>133</v>
      </c>
      <c r="B37" s="7"/>
      <c r="C37" s="38"/>
      <c r="D37" s="3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27" customHeight="1">
      <c r="A38" s="319" t="s">
        <v>130</v>
      </c>
      <c r="B38" s="319"/>
      <c r="C38" s="38"/>
      <c r="D38" s="3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5" customHeight="1">
      <c r="A39" s="2" t="s">
        <v>3</v>
      </c>
      <c r="B39" s="2" t="s">
        <v>4</v>
      </c>
      <c r="C39" s="310" t="s">
        <v>5</v>
      </c>
      <c r="D39" s="303" t="s">
        <v>6</v>
      </c>
      <c r="E39" s="303"/>
      <c r="F39" s="303"/>
      <c r="G39" s="296" t="s">
        <v>7</v>
      </c>
      <c r="H39" s="6" t="s">
        <v>8</v>
      </c>
      <c r="I39" s="6"/>
      <c r="J39" s="303" t="s">
        <v>8</v>
      </c>
      <c r="K39" s="303"/>
      <c r="L39" s="303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51.75" customHeight="1">
      <c r="A40" s="40"/>
      <c r="B40" s="40"/>
      <c r="C40" s="317"/>
      <c r="D40" s="6" t="s">
        <v>10</v>
      </c>
      <c r="E40" s="6" t="s">
        <v>11</v>
      </c>
      <c r="F40" s="6" t="s">
        <v>12</v>
      </c>
      <c r="G40" s="296"/>
      <c r="H40" s="6" t="s">
        <v>13</v>
      </c>
      <c r="I40" s="6" t="s">
        <v>14</v>
      </c>
      <c r="J40" s="6" t="s">
        <v>15</v>
      </c>
      <c r="K40" s="6" t="s">
        <v>16</v>
      </c>
      <c r="L40" s="6" t="s">
        <v>17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4.25">
      <c r="A41" s="297" t="s">
        <v>18</v>
      </c>
      <c r="B41" s="298"/>
      <c r="C41" s="41"/>
      <c r="D41" s="41"/>
      <c r="E41" s="16"/>
      <c r="F41" s="16"/>
      <c r="G41" s="16"/>
      <c r="H41" s="16"/>
      <c r="I41" s="16"/>
      <c r="J41" s="16"/>
      <c r="K41" s="16"/>
      <c r="L41" s="16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s="9" customFormat="1" ht="14.25">
      <c r="A42" s="17">
        <v>311</v>
      </c>
      <c r="B42" s="247" t="s">
        <v>300</v>
      </c>
      <c r="C42" s="42" t="s">
        <v>131</v>
      </c>
      <c r="D42" s="289">
        <v>5</v>
      </c>
      <c r="E42" s="20">
        <v>7.8</v>
      </c>
      <c r="F42" s="20">
        <v>23.4</v>
      </c>
      <c r="G42" s="20">
        <v>184</v>
      </c>
      <c r="H42" s="20">
        <v>0.05</v>
      </c>
      <c r="I42" s="20">
        <v>0.11</v>
      </c>
      <c r="J42" s="20">
        <v>0.55</v>
      </c>
      <c r="K42" s="20">
        <v>127.26</v>
      </c>
      <c r="L42" s="20">
        <v>0.32</v>
      </c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s="9" customFormat="1" ht="14.25">
      <c r="A43" s="21">
        <v>697</v>
      </c>
      <c r="B43" s="22" t="s">
        <v>50</v>
      </c>
      <c r="C43" s="21" t="s">
        <v>68</v>
      </c>
      <c r="D43" s="22">
        <v>5.5</v>
      </c>
      <c r="E43" s="22">
        <v>5.6</v>
      </c>
      <c r="F43" s="22">
        <v>8.6</v>
      </c>
      <c r="G43" s="22">
        <v>106</v>
      </c>
      <c r="H43" s="22">
        <v>0</v>
      </c>
      <c r="I43" s="22">
        <v>0.09</v>
      </c>
      <c r="J43" s="22">
        <v>1.04</v>
      </c>
      <c r="K43" s="20">
        <v>16.3</v>
      </c>
      <c r="L43" s="20">
        <v>0.45</v>
      </c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s="9" customFormat="1" ht="14.25">
      <c r="A44" s="17" t="s">
        <v>223</v>
      </c>
      <c r="B44" s="20" t="s">
        <v>51</v>
      </c>
      <c r="C44" s="28" t="s">
        <v>45</v>
      </c>
      <c r="D44" s="20">
        <v>2.4</v>
      </c>
      <c r="E44" s="20">
        <v>2.2</v>
      </c>
      <c r="F44" s="20">
        <v>0.1</v>
      </c>
      <c r="G44" s="20">
        <v>29.7</v>
      </c>
      <c r="H44" s="20">
        <v>0.15</v>
      </c>
      <c r="I44" s="20">
        <v>0.025</v>
      </c>
      <c r="J44" s="20">
        <v>0</v>
      </c>
      <c r="K44" s="20">
        <v>51.37</v>
      </c>
      <c r="L44" s="20">
        <v>0.01</v>
      </c>
      <c r="O44" s="57"/>
      <c r="P44" s="57"/>
      <c r="Q44" s="85"/>
      <c r="R44" s="57"/>
      <c r="S44" s="57"/>
      <c r="T44" s="57"/>
      <c r="U44" s="57"/>
      <c r="V44" s="57"/>
      <c r="W44" s="57"/>
      <c r="X44" s="57"/>
      <c r="Y44" s="52"/>
      <c r="Z44" s="52"/>
    </row>
    <row r="45" spans="1:26" s="9" customFormat="1" ht="12.75" customHeight="1">
      <c r="A45" s="17" t="s">
        <v>301</v>
      </c>
      <c r="B45" s="18" t="s">
        <v>101</v>
      </c>
      <c r="C45" s="23" t="s">
        <v>168</v>
      </c>
      <c r="D45" s="20">
        <v>6.2</v>
      </c>
      <c r="E45" s="20">
        <v>11.9</v>
      </c>
      <c r="F45" s="20">
        <v>14.8</v>
      </c>
      <c r="G45" s="20">
        <v>196</v>
      </c>
      <c r="H45" s="24">
        <v>0.02</v>
      </c>
      <c r="I45" s="24">
        <v>0.02</v>
      </c>
      <c r="J45" s="24">
        <v>0.1</v>
      </c>
      <c r="K45" s="20">
        <v>12.06</v>
      </c>
      <c r="L45" s="20">
        <v>0.9</v>
      </c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s="10" customFormat="1" ht="14.25">
      <c r="A46" s="25"/>
      <c r="B46" s="26" t="s">
        <v>27</v>
      </c>
      <c r="C46" s="25">
        <v>480</v>
      </c>
      <c r="D46" s="26">
        <f aca="true" t="shared" si="4" ref="D46:L46">SUM(D42:D45)</f>
        <v>19.1</v>
      </c>
      <c r="E46" s="26">
        <f t="shared" si="4"/>
        <v>27.5</v>
      </c>
      <c r="F46" s="26">
        <f t="shared" si="4"/>
        <v>46.900000000000006</v>
      </c>
      <c r="G46" s="26">
        <f t="shared" si="4"/>
        <v>515.7</v>
      </c>
      <c r="H46" s="26">
        <f t="shared" si="4"/>
        <v>0.22</v>
      </c>
      <c r="I46" s="26">
        <f t="shared" si="4"/>
        <v>0.245</v>
      </c>
      <c r="J46" s="26">
        <f t="shared" si="4"/>
        <v>1.6900000000000002</v>
      </c>
      <c r="K46" s="26">
        <f t="shared" si="4"/>
        <v>206.99</v>
      </c>
      <c r="L46" s="26">
        <f t="shared" si="4"/>
        <v>1.6800000000000002</v>
      </c>
      <c r="N46" s="11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4.25">
      <c r="A47" s="297" t="s">
        <v>28</v>
      </c>
      <c r="B47" s="313"/>
      <c r="C47" s="16"/>
      <c r="D47" s="16"/>
      <c r="E47" s="16"/>
      <c r="F47" s="16"/>
      <c r="G47" s="16"/>
      <c r="H47" s="16"/>
      <c r="I47" s="16"/>
      <c r="J47" s="16"/>
      <c r="K47" s="16"/>
      <c r="L47" s="16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s="9" customFormat="1" ht="14.25">
      <c r="A48" s="17">
        <v>645</v>
      </c>
      <c r="B48" s="20" t="s">
        <v>345</v>
      </c>
      <c r="C48" s="28" t="s">
        <v>98</v>
      </c>
      <c r="D48" s="20">
        <v>4.2</v>
      </c>
      <c r="E48" s="20">
        <v>0.1</v>
      </c>
      <c r="F48" s="31">
        <v>10</v>
      </c>
      <c r="G48" s="20">
        <v>59</v>
      </c>
      <c r="H48" s="20"/>
      <c r="I48" s="20"/>
      <c r="J48" s="20">
        <v>0.4</v>
      </c>
      <c r="K48" s="20"/>
      <c r="L48" s="20"/>
      <c r="O48" s="65"/>
      <c r="P48" s="66"/>
      <c r="Q48" s="86"/>
      <c r="R48" s="66"/>
      <c r="S48" s="66"/>
      <c r="T48" s="66"/>
      <c r="U48" s="66"/>
      <c r="V48" s="66"/>
      <c r="W48" s="60"/>
      <c r="X48" s="66"/>
      <c r="Y48" s="52"/>
      <c r="Z48" s="52"/>
    </row>
    <row r="49" spans="1:26" s="11" customFormat="1" ht="14.25">
      <c r="A49" s="101"/>
      <c r="B49" s="29" t="s">
        <v>27</v>
      </c>
      <c r="C49" s="101">
        <v>150</v>
      </c>
      <c r="D49" s="29">
        <f>D48</f>
        <v>4.2</v>
      </c>
      <c r="E49" s="29">
        <f aca="true" t="shared" si="5" ref="E49:J49">E48</f>
        <v>0.1</v>
      </c>
      <c r="F49" s="29">
        <f t="shared" si="5"/>
        <v>10</v>
      </c>
      <c r="G49" s="29">
        <f t="shared" si="5"/>
        <v>59</v>
      </c>
      <c r="H49" s="29">
        <f t="shared" si="5"/>
        <v>0</v>
      </c>
      <c r="I49" s="29">
        <f t="shared" si="5"/>
        <v>0</v>
      </c>
      <c r="J49" s="29">
        <f t="shared" si="5"/>
        <v>0.4</v>
      </c>
      <c r="K49" s="29">
        <f>SUM(K46:K48)</f>
        <v>206.99</v>
      </c>
      <c r="L49" s="29">
        <f>SUM(L46:L48)</f>
        <v>1.6800000000000002</v>
      </c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</row>
    <row r="50" spans="1:26" ht="14.25">
      <c r="A50" s="297" t="s">
        <v>32</v>
      </c>
      <c r="B50" s="313"/>
      <c r="C50" s="16"/>
      <c r="D50" s="16"/>
      <c r="E50" s="16"/>
      <c r="F50" s="16"/>
      <c r="G50" s="16"/>
      <c r="H50" s="16"/>
      <c r="I50" s="16"/>
      <c r="J50" s="16"/>
      <c r="K50" s="16"/>
      <c r="L50" s="16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s="9" customFormat="1" ht="18" customHeight="1">
      <c r="A51" s="17">
        <v>71</v>
      </c>
      <c r="B51" s="20" t="s">
        <v>222</v>
      </c>
      <c r="C51" s="28" t="s">
        <v>46</v>
      </c>
      <c r="D51" s="20">
        <v>0.8</v>
      </c>
      <c r="E51" s="31">
        <v>1.4</v>
      </c>
      <c r="F51" s="20">
        <v>4.3</v>
      </c>
      <c r="G51" s="20">
        <v>33</v>
      </c>
      <c r="H51" s="20">
        <v>0.02</v>
      </c>
      <c r="I51" s="20">
        <v>0.02</v>
      </c>
      <c r="J51" s="20">
        <v>3.11</v>
      </c>
      <c r="K51" s="20">
        <v>13.94</v>
      </c>
      <c r="L51" s="20">
        <v>0.44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s="9" customFormat="1" ht="14.25">
      <c r="A52" s="17">
        <v>46</v>
      </c>
      <c r="B52" s="18" t="s">
        <v>86</v>
      </c>
      <c r="C52" s="17" t="s">
        <v>68</v>
      </c>
      <c r="D52" s="20">
        <v>2</v>
      </c>
      <c r="E52" s="20">
        <v>1.9</v>
      </c>
      <c r="F52" s="20">
        <v>12</v>
      </c>
      <c r="G52" s="20">
        <v>76</v>
      </c>
      <c r="H52" s="20">
        <v>0.05</v>
      </c>
      <c r="I52" s="20">
        <v>0.03</v>
      </c>
      <c r="J52" s="20">
        <v>3.68</v>
      </c>
      <c r="K52" s="20">
        <v>32.5</v>
      </c>
      <c r="L52" s="20">
        <v>1.07</v>
      </c>
      <c r="M52" s="53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s="9" customFormat="1" ht="14.25">
      <c r="A53" s="28" t="s">
        <v>315</v>
      </c>
      <c r="B53" s="18" t="s">
        <v>164</v>
      </c>
      <c r="C53" s="28" t="s">
        <v>23</v>
      </c>
      <c r="D53" s="20">
        <v>2.6</v>
      </c>
      <c r="E53" s="20">
        <v>6.9</v>
      </c>
      <c r="F53" s="20">
        <v>15.7</v>
      </c>
      <c r="G53" s="20">
        <v>141</v>
      </c>
      <c r="H53" s="20"/>
      <c r="I53" s="20"/>
      <c r="J53" s="20">
        <v>11.3</v>
      </c>
      <c r="K53" s="20"/>
      <c r="L53" s="20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s="9" customFormat="1" ht="15" customHeight="1">
      <c r="A54" s="17">
        <v>471</v>
      </c>
      <c r="B54" s="18" t="s">
        <v>216</v>
      </c>
      <c r="C54" s="28" t="s">
        <v>224</v>
      </c>
      <c r="D54" s="20">
        <v>10.5</v>
      </c>
      <c r="E54" s="20">
        <v>9.1</v>
      </c>
      <c r="F54" s="20">
        <v>7.6</v>
      </c>
      <c r="G54" s="20">
        <v>155</v>
      </c>
      <c r="H54" s="20"/>
      <c r="I54" s="20"/>
      <c r="J54" s="20">
        <v>0.1</v>
      </c>
      <c r="K54" s="20"/>
      <c r="L54" s="20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6" s="9" customFormat="1" ht="14.25">
      <c r="A55" s="28" t="s">
        <v>313</v>
      </c>
      <c r="B55" s="18" t="s">
        <v>314</v>
      </c>
      <c r="C55" s="28" t="s">
        <v>68</v>
      </c>
      <c r="D55" s="20">
        <v>0.3</v>
      </c>
      <c r="E55" s="20">
        <v>0</v>
      </c>
      <c r="F55" s="20">
        <v>32.2</v>
      </c>
      <c r="G55" s="20">
        <v>125</v>
      </c>
      <c r="H55" s="20">
        <v>0.01</v>
      </c>
      <c r="I55" s="20">
        <v>0.02</v>
      </c>
      <c r="J55" s="74">
        <v>0</v>
      </c>
      <c r="K55" s="20">
        <v>169.3</v>
      </c>
      <c r="L55" s="63">
        <v>0.4</v>
      </c>
      <c r="O55" s="60"/>
      <c r="P55" s="66"/>
      <c r="Q55" s="79"/>
      <c r="R55" s="66"/>
      <c r="S55" s="66"/>
      <c r="T55" s="66"/>
      <c r="U55" s="66"/>
      <c r="V55" s="66"/>
      <c r="W55" s="60"/>
      <c r="X55" s="66"/>
      <c r="Y55" s="52"/>
      <c r="Z55" s="52"/>
    </row>
    <row r="56" spans="1:26" s="9" customFormat="1" ht="15.75" customHeight="1">
      <c r="A56" s="17" t="s">
        <v>223</v>
      </c>
      <c r="B56" s="20" t="s">
        <v>40</v>
      </c>
      <c r="C56" s="28" t="s">
        <v>55</v>
      </c>
      <c r="D56" s="20">
        <v>3.3</v>
      </c>
      <c r="E56" s="20">
        <v>0.6</v>
      </c>
      <c r="F56" s="20">
        <v>16.7</v>
      </c>
      <c r="G56" s="20">
        <v>97</v>
      </c>
      <c r="H56" s="20">
        <v>0.07</v>
      </c>
      <c r="I56" s="20">
        <v>0.03</v>
      </c>
      <c r="J56" s="20">
        <v>0</v>
      </c>
      <c r="K56" s="63">
        <v>17.5</v>
      </c>
      <c r="L56" s="63">
        <v>1.95</v>
      </c>
      <c r="O56" s="52"/>
      <c r="P56" s="60"/>
      <c r="Q56" s="80"/>
      <c r="R56" s="81"/>
      <c r="S56" s="82"/>
      <c r="T56" s="82"/>
      <c r="U56" s="82"/>
      <c r="V56" s="82"/>
      <c r="W56" s="82"/>
      <c r="X56" s="82"/>
      <c r="Y56" s="82"/>
      <c r="Z56" s="52"/>
    </row>
    <row r="57" spans="1:26" s="10" customFormat="1" ht="14.25">
      <c r="A57" s="25"/>
      <c r="B57" s="26" t="s">
        <v>27</v>
      </c>
      <c r="C57" s="48" t="s">
        <v>251</v>
      </c>
      <c r="D57" s="26">
        <f aca="true" t="shared" si="6" ref="D57:J57">SUM(D51:D56)</f>
        <v>19.5</v>
      </c>
      <c r="E57" s="26">
        <f t="shared" si="6"/>
        <v>19.9</v>
      </c>
      <c r="F57" s="26">
        <f t="shared" si="6"/>
        <v>88.50000000000001</v>
      </c>
      <c r="G57" s="26">
        <f t="shared" si="6"/>
        <v>627</v>
      </c>
      <c r="H57" s="26">
        <f t="shared" si="6"/>
        <v>0.15000000000000002</v>
      </c>
      <c r="I57" s="26">
        <f t="shared" si="6"/>
        <v>0.1</v>
      </c>
      <c r="J57" s="26">
        <f t="shared" si="6"/>
        <v>18.19</v>
      </c>
      <c r="K57" s="26">
        <v>17.5</v>
      </c>
      <c r="L57" s="26">
        <v>1.95</v>
      </c>
      <c r="N57" s="11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5" customHeight="1">
      <c r="A58" s="297"/>
      <c r="B58" s="298"/>
      <c r="C58" s="43"/>
      <c r="D58" s="30"/>
      <c r="E58" s="30"/>
      <c r="F58" s="30"/>
      <c r="G58" s="30"/>
      <c r="H58" s="30"/>
      <c r="I58" s="30"/>
      <c r="J58" s="41"/>
      <c r="K58" s="75">
        <f>SUM(K51:K57)</f>
        <v>250.74</v>
      </c>
      <c r="L58" s="75">
        <f>SUM(L51:L57)</f>
        <v>5.8100000000000005</v>
      </c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s="9" customFormat="1" ht="14.25">
      <c r="A59" s="44">
        <v>99</v>
      </c>
      <c r="B59" s="45" t="s">
        <v>211</v>
      </c>
      <c r="C59" s="46" t="s">
        <v>187</v>
      </c>
      <c r="D59" s="24">
        <v>5.7</v>
      </c>
      <c r="E59" s="24">
        <v>7.9</v>
      </c>
      <c r="F59" s="24">
        <v>38.3</v>
      </c>
      <c r="G59" s="24">
        <v>249</v>
      </c>
      <c r="H59" s="24"/>
      <c r="I59" s="24"/>
      <c r="J59" s="24">
        <v>0.01</v>
      </c>
      <c r="K59" s="76"/>
      <c r="L59" s="76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s="9" customFormat="1" ht="14.25">
      <c r="A60" s="17">
        <v>249</v>
      </c>
      <c r="B60" s="18" t="s">
        <v>249</v>
      </c>
      <c r="C60" s="28" t="s">
        <v>146</v>
      </c>
      <c r="D60" s="20">
        <v>14.5</v>
      </c>
      <c r="E60" s="20">
        <v>7.5</v>
      </c>
      <c r="F60" s="20">
        <v>2.2</v>
      </c>
      <c r="G60" s="20">
        <v>134</v>
      </c>
      <c r="H60" s="20"/>
      <c r="I60" s="20"/>
      <c r="J60" s="20">
        <v>0.52</v>
      </c>
      <c r="K60" s="20"/>
      <c r="L60" s="20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s="9" customFormat="1" ht="16.5" customHeight="1">
      <c r="A61" s="17">
        <v>297</v>
      </c>
      <c r="B61" s="18" t="s">
        <v>160</v>
      </c>
      <c r="C61" s="28" t="s">
        <v>252</v>
      </c>
      <c r="D61" s="31">
        <v>3.7</v>
      </c>
      <c r="E61" s="31">
        <v>3.6</v>
      </c>
      <c r="F61" s="20">
        <v>37.6</v>
      </c>
      <c r="G61" s="20">
        <v>201</v>
      </c>
      <c r="H61" s="20"/>
      <c r="I61" s="20"/>
      <c r="J61" s="20">
        <v>8.48</v>
      </c>
      <c r="K61" s="20"/>
      <c r="L61" s="20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1:26" s="9" customFormat="1" ht="14.25">
      <c r="A62" s="21" t="s">
        <v>21</v>
      </c>
      <c r="B62" s="22" t="s">
        <v>73</v>
      </c>
      <c r="C62" s="47" t="s">
        <v>68</v>
      </c>
      <c r="D62" s="22">
        <v>0.2</v>
      </c>
      <c r="E62" s="22">
        <v>0.03</v>
      </c>
      <c r="F62" s="22">
        <v>9.3</v>
      </c>
      <c r="G62" s="22">
        <v>38</v>
      </c>
      <c r="H62" s="22">
        <v>0.01</v>
      </c>
      <c r="I62" s="22">
        <v>0.04</v>
      </c>
      <c r="J62" s="22">
        <v>1.12</v>
      </c>
      <c r="K62" s="20">
        <v>0.4</v>
      </c>
      <c r="L62" s="66">
        <v>0.04</v>
      </c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1:26" s="9" customFormat="1" ht="14.25">
      <c r="A63" s="28" t="s">
        <v>29</v>
      </c>
      <c r="B63" s="20" t="s">
        <v>57</v>
      </c>
      <c r="C63" s="28" t="s">
        <v>31</v>
      </c>
      <c r="D63" s="20">
        <v>0.4</v>
      </c>
      <c r="E63" s="20">
        <v>0.4</v>
      </c>
      <c r="F63" s="20">
        <v>9.8</v>
      </c>
      <c r="G63" s="20">
        <v>49</v>
      </c>
      <c r="H63" s="20">
        <v>0.08</v>
      </c>
      <c r="I63" s="20">
        <v>0.06</v>
      </c>
      <c r="J63" s="20">
        <v>10</v>
      </c>
      <c r="K63" s="20"/>
      <c r="L63" s="20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s="9" customFormat="1" ht="14.25">
      <c r="A64" s="17" t="s">
        <v>29</v>
      </c>
      <c r="B64" s="20" t="s">
        <v>44</v>
      </c>
      <c r="C64" s="28" t="s">
        <v>74</v>
      </c>
      <c r="D64" s="20">
        <v>2.28</v>
      </c>
      <c r="E64" s="20">
        <v>0.27</v>
      </c>
      <c r="F64" s="20">
        <v>14.1</v>
      </c>
      <c r="G64" s="20">
        <v>69</v>
      </c>
      <c r="H64" s="20">
        <v>0.09</v>
      </c>
      <c r="I64" s="20">
        <v>0.04</v>
      </c>
      <c r="J64" s="20">
        <v>0</v>
      </c>
      <c r="K64" s="68"/>
      <c r="L64" s="69"/>
      <c r="M64" s="70"/>
      <c r="O64" s="71"/>
      <c r="P64" s="66"/>
      <c r="Q64" s="79"/>
      <c r="R64" s="66"/>
      <c r="S64" s="66"/>
      <c r="T64" s="66"/>
      <c r="U64" s="66"/>
      <c r="V64" s="66"/>
      <c r="W64" s="66"/>
      <c r="X64" s="66"/>
      <c r="Y64" s="52"/>
      <c r="Z64" s="52"/>
    </row>
    <row r="65" spans="1:26" s="10" customFormat="1" ht="14.25">
      <c r="A65" s="25"/>
      <c r="B65" s="26" t="s">
        <v>27</v>
      </c>
      <c r="C65" s="48" t="s">
        <v>213</v>
      </c>
      <c r="D65" s="26">
        <f aca="true" t="shared" si="7" ref="D65:J65">SUM(D59:D64)</f>
        <v>26.779999999999998</v>
      </c>
      <c r="E65" s="26">
        <f t="shared" si="7"/>
        <v>19.7</v>
      </c>
      <c r="F65" s="26">
        <f t="shared" si="7"/>
        <v>111.29999999999998</v>
      </c>
      <c r="G65" s="26">
        <f t="shared" si="7"/>
        <v>740</v>
      </c>
      <c r="H65" s="26">
        <f t="shared" si="7"/>
        <v>0.18</v>
      </c>
      <c r="I65" s="26">
        <f t="shared" si="7"/>
        <v>0.14</v>
      </c>
      <c r="J65" s="26">
        <f t="shared" si="7"/>
        <v>20.13</v>
      </c>
      <c r="K65" s="26">
        <v>10.2</v>
      </c>
      <c r="L65" s="26">
        <v>0.3</v>
      </c>
      <c r="N65" s="11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4.25">
      <c r="A66" s="87"/>
      <c r="B66" s="88" t="s">
        <v>47</v>
      </c>
      <c r="C66" s="266">
        <f aca="true" t="shared" si="8" ref="C66:J66">C46+C49+C57+C65</f>
        <v>2029</v>
      </c>
      <c r="D66" s="88">
        <f t="shared" si="8"/>
        <v>69.58</v>
      </c>
      <c r="E66" s="88">
        <f t="shared" si="8"/>
        <v>67.2</v>
      </c>
      <c r="F66" s="88">
        <f t="shared" si="8"/>
        <v>256.70000000000005</v>
      </c>
      <c r="G66" s="88">
        <f t="shared" si="8"/>
        <v>1941.7</v>
      </c>
      <c r="H66" s="88">
        <f t="shared" si="8"/>
        <v>0.55</v>
      </c>
      <c r="I66" s="88">
        <f t="shared" si="8"/>
        <v>0.485</v>
      </c>
      <c r="J66" s="88">
        <f t="shared" si="8"/>
        <v>40.41</v>
      </c>
      <c r="K66" s="75">
        <v>5</v>
      </c>
      <c r="L66" s="75">
        <f>SUM(L60:L65)</f>
        <v>0.33999999999999997</v>
      </c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.75" customHeight="1">
      <c r="A67" s="83"/>
      <c r="B67" s="37"/>
      <c r="C67" s="83"/>
      <c r="D67" s="37"/>
      <c r="E67" s="37"/>
      <c r="F67" s="37"/>
      <c r="G67" s="37"/>
      <c r="H67" s="37"/>
      <c r="I67" s="37"/>
      <c r="J67" s="37"/>
      <c r="K67" s="72" t="e">
        <f>SUM(K46+#REF!+K58+#REF!+K66)</f>
        <v>#REF!</v>
      </c>
      <c r="L67" s="72" t="e">
        <f>SUM(L46+#REF!+L58+#REF!+L66)</f>
        <v>#REF!</v>
      </c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4.25" customHeight="1">
      <c r="A68" s="301" t="s">
        <v>58</v>
      </c>
      <c r="B68" s="301"/>
      <c r="C68" s="301"/>
      <c r="D68" s="15"/>
      <c r="E68" s="15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5.75" customHeight="1">
      <c r="A69" s="301" t="s">
        <v>1</v>
      </c>
      <c r="B69" s="301"/>
      <c r="C69" s="301"/>
      <c r="D69" s="301"/>
      <c r="E69" s="89"/>
      <c r="F69" s="90"/>
      <c r="G69" s="90"/>
      <c r="H69" s="90"/>
      <c r="I69" s="90"/>
      <c r="J69" s="90"/>
      <c r="K69" s="37"/>
      <c r="L69" s="37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8.75">
      <c r="A70" s="301" t="s">
        <v>135</v>
      </c>
      <c r="B70" s="301"/>
      <c r="C70" s="301"/>
      <c r="D70" s="301"/>
      <c r="E70" s="15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3.5" customHeight="1">
      <c r="A71" s="296" t="s">
        <v>3</v>
      </c>
      <c r="B71" s="296" t="s">
        <v>4</v>
      </c>
      <c r="C71" s="296" t="s">
        <v>5</v>
      </c>
      <c r="D71" s="303" t="s">
        <v>6</v>
      </c>
      <c r="E71" s="303"/>
      <c r="F71" s="303"/>
      <c r="G71" s="296" t="s">
        <v>7</v>
      </c>
      <c r="H71" s="303" t="s">
        <v>8</v>
      </c>
      <c r="I71" s="303"/>
      <c r="J71" s="303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42" customHeight="1">
      <c r="A72" s="296"/>
      <c r="B72" s="296"/>
      <c r="C72" s="296"/>
      <c r="D72" s="6" t="s">
        <v>10</v>
      </c>
      <c r="E72" s="6" t="s">
        <v>11</v>
      </c>
      <c r="F72" s="6" t="s">
        <v>12</v>
      </c>
      <c r="G72" s="296"/>
      <c r="H72" s="6" t="s">
        <v>13</v>
      </c>
      <c r="I72" s="6" t="s">
        <v>14</v>
      </c>
      <c r="J72" s="6" t="s">
        <v>15</v>
      </c>
      <c r="K72" s="312" t="s">
        <v>9</v>
      </c>
      <c r="L72" s="312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21.75" customHeight="1">
      <c r="A73" s="297" t="s">
        <v>18</v>
      </c>
      <c r="B73" s="298"/>
      <c r="C73" s="30"/>
      <c r="D73" s="30"/>
      <c r="E73" s="30"/>
      <c r="F73" s="30"/>
      <c r="G73" s="30"/>
      <c r="H73" s="30"/>
      <c r="I73" s="30"/>
      <c r="J73" s="41"/>
      <c r="K73" s="50" t="s">
        <v>16</v>
      </c>
      <c r="L73" s="50" t="s">
        <v>17</v>
      </c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s="9" customFormat="1" ht="18" customHeight="1">
      <c r="A74" s="17">
        <v>311</v>
      </c>
      <c r="B74" s="20" t="s">
        <v>60</v>
      </c>
      <c r="C74" s="17" t="s">
        <v>131</v>
      </c>
      <c r="D74" s="19">
        <v>6.3</v>
      </c>
      <c r="E74" s="20">
        <v>8.1</v>
      </c>
      <c r="F74" s="20">
        <v>33.5</v>
      </c>
      <c r="G74" s="20">
        <v>232</v>
      </c>
      <c r="H74" s="20">
        <v>0.09</v>
      </c>
      <c r="I74" s="20">
        <v>0.12</v>
      </c>
      <c r="J74" s="74">
        <v>0.53</v>
      </c>
      <c r="K74" s="67"/>
      <c r="L74" s="67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1:26" s="9" customFormat="1" ht="19.5" customHeight="1">
      <c r="A75" s="21" t="s">
        <v>61</v>
      </c>
      <c r="B75" s="27" t="s">
        <v>62</v>
      </c>
      <c r="C75" s="21" t="s">
        <v>68</v>
      </c>
      <c r="D75" s="91">
        <v>2.8</v>
      </c>
      <c r="E75" s="91">
        <v>2.2</v>
      </c>
      <c r="F75" s="22">
        <v>14.8</v>
      </c>
      <c r="G75" s="22">
        <v>87</v>
      </c>
      <c r="H75" s="22">
        <v>0.01</v>
      </c>
      <c r="I75" s="22">
        <v>0.04</v>
      </c>
      <c r="J75" s="22">
        <v>0.52</v>
      </c>
      <c r="K75" s="20">
        <v>127.1</v>
      </c>
      <c r="L75" s="20">
        <v>0.8</v>
      </c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1:26" s="9" customFormat="1" ht="14.25">
      <c r="A76" s="17" t="s">
        <v>321</v>
      </c>
      <c r="B76" s="20" t="s">
        <v>170</v>
      </c>
      <c r="C76" s="92" t="s">
        <v>168</v>
      </c>
      <c r="D76" s="20">
        <v>2.3</v>
      </c>
      <c r="E76" s="20">
        <v>8.1</v>
      </c>
      <c r="F76" s="20">
        <v>22.6</v>
      </c>
      <c r="G76" s="20">
        <v>174</v>
      </c>
      <c r="H76" s="24">
        <v>0.04</v>
      </c>
      <c r="I76" s="24">
        <v>0.07</v>
      </c>
      <c r="J76" s="24">
        <v>0</v>
      </c>
      <c r="K76" s="20">
        <v>104.8</v>
      </c>
      <c r="L76" s="20">
        <v>0.84</v>
      </c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1:26" s="10" customFormat="1" ht="14.25">
      <c r="A77" s="25"/>
      <c r="B77" s="26" t="s">
        <v>27</v>
      </c>
      <c r="C77" s="25">
        <v>460</v>
      </c>
      <c r="D77" s="26">
        <f aca="true" t="shared" si="9" ref="D77:J77">SUM(D74:D76)</f>
        <v>11.399999999999999</v>
      </c>
      <c r="E77" s="26">
        <f t="shared" si="9"/>
        <v>18.4</v>
      </c>
      <c r="F77" s="26">
        <f t="shared" si="9"/>
        <v>70.9</v>
      </c>
      <c r="G77" s="26">
        <f t="shared" si="9"/>
        <v>493</v>
      </c>
      <c r="H77" s="26">
        <f t="shared" si="9"/>
        <v>0.13999999999999999</v>
      </c>
      <c r="I77" s="26">
        <f t="shared" si="9"/>
        <v>0.23</v>
      </c>
      <c r="J77" s="26">
        <f t="shared" si="9"/>
        <v>1.05</v>
      </c>
      <c r="K77" s="26">
        <v>125.05</v>
      </c>
      <c r="L77" s="26">
        <v>0.96</v>
      </c>
      <c r="N77" s="11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4.25">
      <c r="A78" s="297" t="s">
        <v>28</v>
      </c>
      <c r="B78" s="313"/>
      <c r="C78" s="1"/>
      <c r="D78" s="1"/>
      <c r="E78" s="1"/>
      <c r="F78" s="1"/>
      <c r="G78" s="1"/>
      <c r="H78" s="1"/>
      <c r="I78" s="1"/>
      <c r="J78" s="1"/>
      <c r="K78" s="109">
        <f>SUM(K75:K77)</f>
        <v>356.95</v>
      </c>
      <c r="L78" s="109">
        <f>SUM(L75:L77)</f>
        <v>2.6</v>
      </c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s="9" customFormat="1" ht="15" customHeight="1">
      <c r="A79" s="17" t="s">
        <v>223</v>
      </c>
      <c r="B79" s="27" t="s">
        <v>167</v>
      </c>
      <c r="C79" s="28" t="s">
        <v>240</v>
      </c>
      <c r="D79" s="31">
        <v>1</v>
      </c>
      <c r="E79" s="20">
        <v>0.2</v>
      </c>
      <c r="F79" s="20">
        <v>20.2</v>
      </c>
      <c r="G79" s="20">
        <v>86</v>
      </c>
      <c r="H79" s="20">
        <v>0.03</v>
      </c>
      <c r="I79" s="20"/>
      <c r="J79" s="31">
        <v>4</v>
      </c>
      <c r="K79" s="20">
        <v>16.4</v>
      </c>
      <c r="L79" s="20">
        <v>1</v>
      </c>
      <c r="M79" s="53"/>
      <c r="O79" s="52"/>
      <c r="P79" s="57"/>
      <c r="Q79" s="77"/>
      <c r="R79" s="57"/>
      <c r="S79" s="57"/>
      <c r="T79" s="57"/>
      <c r="U79" s="57"/>
      <c r="V79" s="57"/>
      <c r="W79" s="52"/>
      <c r="X79" s="57"/>
      <c r="Y79" s="52"/>
      <c r="Z79" s="52"/>
    </row>
    <row r="80" spans="1:26" s="10" customFormat="1" ht="14.25">
      <c r="A80" s="25"/>
      <c r="B80" s="26" t="s">
        <v>27</v>
      </c>
      <c r="C80" s="25">
        <v>180</v>
      </c>
      <c r="D80" s="29">
        <f>D79</f>
        <v>1</v>
      </c>
      <c r="E80" s="29">
        <f aca="true" t="shared" si="10" ref="E80:J80">E79</f>
        <v>0.2</v>
      </c>
      <c r="F80" s="29">
        <f t="shared" si="10"/>
        <v>20.2</v>
      </c>
      <c r="G80" s="29">
        <f t="shared" si="10"/>
        <v>86</v>
      </c>
      <c r="H80" s="29">
        <f t="shared" si="10"/>
        <v>0.03</v>
      </c>
      <c r="I80" s="29">
        <f t="shared" si="10"/>
        <v>0</v>
      </c>
      <c r="J80" s="29">
        <f t="shared" si="10"/>
        <v>4</v>
      </c>
      <c r="K80" s="26">
        <v>125.05</v>
      </c>
      <c r="L80" s="26">
        <v>0.96</v>
      </c>
      <c r="N80" s="11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ht="14.25">
      <c r="A81" s="297" t="s">
        <v>32</v>
      </c>
      <c r="B81" s="313"/>
      <c r="C81" s="1"/>
      <c r="D81" s="1"/>
      <c r="E81" s="1"/>
      <c r="F81" s="1"/>
      <c r="G81" s="1"/>
      <c r="H81" s="1"/>
      <c r="I81" s="1"/>
      <c r="J81" s="1"/>
      <c r="K81" s="75">
        <v>23.04</v>
      </c>
      <c r="L81" s="75">
        <v>3.15</v>
      </c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s="9" customFormat="1" ht="14.25">
      <c r="A82" s="17" t="s">
        <v>169</v>
      </c>
      <c r="B82" s="20" t="s">
        <v>238</v>
      </c>
      <c r="C82" s="28" t="s">
        <v>46</v>
      </c>
      <c r="D82" s="20">
        <v>1.9</v>
      </c>
      <c r="E82" s="20">
        <v>6</v>
      </c>
      <c r="F82" s="20">
        <v>6.1</v>
      </c>
      <c r="G82" s="20">
        <v>87</v>
      </c>
      <c r="H82" s="20">
        <v>0.01</v>
      </c>
      <c r="I82" s="20">
        <v>0.04</v>
      </c>
      <c r="J82" s="31">
        <v>4</v>
      </c>
      <c r="K82" s="20"/>
      <c r="L82" s="20"/>
      <c r="O82" s="60"/>
      <c r="P82" s="66"/>
      <c r="Q82" s="79"/>
      <c r="R82" s="66"/>
      <c r="S82" s="66"/>
      <c r="T82" s="66"/>
      <c r="U82" s="66"/>
      <c r="V82" s="66"/>
      <c r="W82" s="60"/>
      <c r="X82" s="66"/>
      <c r="Y82" s="52"/>
      <c r="Z82" s="52"/>
    </row>
    <row r="83" spans="1:26" s="9" customFormat="1" ht="19.5" customHeight="1">
      <c r="A83" s="17">
        <v>134</v>
      </c>
      <c r="B83" s="18" t="s">
        <v>174</v>
      </c>
      <c r="C83" s="17" t="s">
        <v>68</v>
      </c>
      <c r="D83" s="20">
        <v>1.8</v>
      </c>
      <c r="E83" s="20">
        <v>3.9</v>
      </c>
      <c r="F83" s="20">
        <v>10.1</v>
      </c>
      <c r="G83" s="20">
        <v>87</v>
      </c>
      <c r="H83" s="20">
        <v>0.09</v>
      </c>
      <c r="I83" s="63">
        <v>0.06</v>
      </c>
      <c r="J83" s="20">
        <v>6.41</v>
      </c>
      <c r="K83" s="20">
        <v>13.94</v>
      </c>
      <c r="L83" s="20">
        <v>0.41</v>
      </c>
      <c r="M83" s="53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s="9" customFormat="1" ht="13.5">
      <c r="A84" s="28" t="s">
        <v>322</v>
      </c>
      <c r="B84" s="20" t="s">
        <v>255</v>
      </c>
      <c r="C84" s="28" t="s">
        <v>190</v>
      </c>
      <c r="D84" s="20">
        <v>12.9</v>
      </c>
      <c r="E84" s="20">
        <v>12.4</v>
      </c>
      <c r="F84" s="20">
        <v>13.5</v>
      </c>
      <c r="G84" s="20">
        <v>220</v>
      </c>
      <c r="H84" s="20"/>
      <c r="I84" s="20"/>
      <c r="J84" s="20">
        <v>0.2</v>
      </c>
      <c r="K84" s="110"/>
      <c r="L84" s="110"/>
      <c r="M84" s="111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s="9" customFormat="1" ht="0.75" customHeight="1">
      <c r="A85" s="17"/>
      <c r="B85" s="20"/>
      <c r="C85" s="28"/>
      <c r="D85" s="20"/>
      <c r="E85" s="20"/>
      <c r="F85" s="20"/>
      <c r="G85" s="20"/>
      <c r="H85" s="20"/>
      <c r="I85" s="20"/>
      <c r="J85" s="20"/>
      <c r="K85" s="20"/>
      <c r="L85" s="20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s="9" customFormat="1" ht="18.75" customHeight="1">
      <c r="A86" s="17">
        <v>332</v>
      </c>
      <c r="B86" s="20" t="s">
        <v>97</v>
      </c>
      <c r="C86" s="93" t="s">
        <v>98</v>
      </c>
      <c r="D86" s="20">
        <v>5.5</v>
      </c>
      <c r="E86" s="20">
        <v>4.2</v>
      </c>
      <c r="F86" s="20">
        <v>33.3</v>
      </c>
      <c r="G86" s="20">
        <v>196</v>
      </c>
      <c r="H86" s="20"/>
      <c r="I86" s="20"/>
      <c r="J86" s="20">
        <v>0</v>
      </c>
      <c r="K86" s="20"/>
      <c r="L86" s="20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s="9" customFormat="1" ht="29.25" customHeight="1">
      <c r="A87" s="17">
        <v>648</v>
      </c>
      <c r="B87" s="18" t="s">
        <v>65</v>
      </c>
      <c r="C87" s="17" t="s">
        <v>68</v>
      </c>
      <c r="D87" s="20">
        <v>0</v>
      </c>
      <c r="E87" s="20">
        <v>0</v>
      </c>
      <c r="F87" s="31">
        <v>20</v>
      </c>
      <c r="G87" s="20">
        <v>76</v>
      </c>
      <c r="H87" s="20">
        <v>0</v>
      </c>
      <c r="I87" s="20">
        <v>0</v>
      </c>
      <c r="J87" s="20">
        <v>0</v>
      </c>
      <c r="K87" s="20">
        <v>18.55</v>
      </c>
      <c r="L87" s="20">
        <v>3.37</v>
      </c>
      <c r="O87" s="66"/>
      <c r="P87" s="62"/>
      <c r="Q87" s="115"/>
      <c r="R87" s="66"/>
      <c r="S87" s="66"/>
      <c r="T87" s="66"/>
      <c r="U87" s="66"/>
      <c r="V87" s="66"/>
      <c r="W87" s="66"/>
      <c r="X87" s="66"/>
      <c r="Y87" s="52"/>
      <c r="Z87" s="52"/>
    </row>
    <row r="88" spans="1:26" s="9" customFormat="1" ht="13.5">
      <c r="A88" s="17" t="s">
        <v>223</v>
      </c>
      <c r="B88" s="20" t="s">
        <v>40</v>
      </c>
      <c r="C88" s="28" t="s">
        <v>55</v>
      </c>
      <c r="D88" s="20">
        <v>3.3</v>
      </c>
      <c r="E88" s="20">
        <v>0.6</v>
      </c>
      <c r="F88" s="20">
        <v>16.7</v>
      </c>
      <c r="G88" s="20">
        <v>97</v>
      </c>
      <c r="H88" s="20">
        <v>0.07</v>
      </c>
      <c r="I88" s="20">
        <v>0.03</v>
      </c>
      <c r="J88" s="20">
        <v>0</v>
      </c>
      <c r="K88" s="68"/>
      <c r="L88" s="69"/>
      <c r="M88" s="70"/>
      <c r="O88" s="71"/>
      <c r="P88" s="66"/>
      <c r="Q88" s="79"/>
      <c r="R88" s="66"/>
      <c r="S88" s="66"/>
      <c r="T88" s="66"/>
      <c r="U88" s="66"/>
      <c r="V88" s="66"/>
      <c r="W88" s="66"/>
      <c r="X88" s="66"/>
      <c r="Y88" s="52"/>
      <c r="Z88" s="52"/>
    </row>
    <row r="89" spans="1:26" s="10" customFormat="1" ht="13.5">
      <c r="A89" s="25"/>
      <c r="B89" s="26" t="s">
        <v>27</v>
      </c>
      <c r="C89" s="48" t="s">
        <v>257</v>
      </c>
      <c r="D89" s="26">
        <f aca="true" t="shared" si="11" ref="D89:J89">SUM(D82:D88)</f>
        <v>25.400000000000002</v>
      </c>
      <c r="E89" s="26">
        <f t="shared" si="11"/>
        <v>27.1</v>
      </c>
      <c r="F89" s="26">
        <f t="shared" si="11"/>
        <v>99.7</v>
      </c>
      <c r="G89" s="26">
        <f t="shared" si="11"/>
        <v>763</v>
      </c>
      <c r="H89" s="26">
        <f t="shared" si="11"/>
        <v>0.16999999999999998</v>
      </c>
      <c r="I89" s="26">
        <f t="shared" si="11"/>
        <v>0.13</v>
      </c>
      <c r="J89" s="26">
        <f t="shared" si="11"/>
        <v>10.61</v>
      </c>
      <c r="K89" s="54">
        <v>17.5</v>
      </c>
      <c r="L89" s="54">
        <v>1.95</v>
      </c>
      <c r="N89" s="11"/>
      <c r="O89" s="112"/>
      <c r="P89" s="113"/>
      <c r="Q89" s="122"/>
      <c r="R89" s="113"/>
      <c r="S89" s="113"/>
      <c r="T89" s="113"/>
      <c r="U89" s="113"/>
      <c r="V89" s="113"/>
      <c r="W89" s="121"/>
      <c r="X89" s="113"/>
      <c r="Y89" s="56"/>
      <c r="Z89" s="56"/>
    </row>
    <row r="90" spans="1:26" ht="12" customHeight="1">
      <c r="A90" s="299" t="s">
        <v>41</v>
      </c>
      <c r="B90" s="299"/>
      <c r="C90" s="94"/>
      <c r="D90" s="1"/>
      <c r="E90" s="1"/>
      <c r="F90" s="1"/>
      <c r="G90" s="1"/>
      <c r="H90" s="1"/>
      <c r="I90" s="1"/>
      <c r="J90" s="1"/>
      <c r="K90" s="109">
        <f>SUM(K83:K89)</f>
        <v>49.99</v>
      </c>
      <c r="L90" s="109">
        <f>SUM(L83:L89)</f>
        <v>5.73</v>
      </c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s="9" customFormat="1" ht="13.5">
      <c r="A91" s="21">
        <v>355</v>
      </c>
      <c r="B91" s="22" t="s">
        <v>158</v>
      </c>
      <c r="C91" s="47" t="s">
        <v>20</v>
      </c>
      <c r="D91" s="22">
        <v>22.1</v>
      </c>
      <c r="E91" s="22">
        <v>13.5</v>
      </c>
      <c r="F91" s="22">
        <v>21.4</v>
      </c>
      <c r="G91" s="22">
        <v>298</v>
      </c>
      <c r="H91" s="22"/>
      <c r="I91" s="22"/>
      <c r="J91" s="22">
        <v>0.23</v>
      </c>
      <c r="K91" s="67"/>
      <c r="L91" s="67"/>
      <c r="O91" s="114"/>
      <c r="P91" s="66"/>
      <c r="Q91" s="79"/>
      <c r="R91" s="66"/>
      <c r="S91" s="66"/>
      <c r="T91" s="66"/>
      <c r="U91" s="66"/>
      <c r="V91" s="66"/>
      <c r="W91" s="60"/>
      <c r="X91" s="66"/>
      <c r="Y91" s="52"/>
      <c r="Z91" s="52"/>
    </row>
    <row r="92" spans="1:26" s="9" customFormat="1" ht="13.5">
      <c r="A92" s="28" t="s">
        <v>223</v>
      </c>
      <c r="B92" s="20" t="s">
        <v>43</v>
      </c>
      <c r="C92" s="32" t="s">
        <v>31</v>
      </c>
      <c r="D92" s="20">
        <v>0.9</v>
      </c>
      <c r="E92" s="20">
        <v>0.2</v>
      </c>
      <c r="F92" s="20">
        <v>8.1</v>
      </c>
      <c r="G92" s="20">
        <v>44</v>
      </c>
      <c r="H92" s="20">
        <v>15</v>
      </c>
      <c r="I92" s="20"/>
      <c r="J92" s="20">
        <v>60</v>
      </c>
      <c r="K92" s="67"/>
      <c r="L92" s="67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1:26" s="9" customFormat="1" ht="13.5" customHeight="1">
      <c r="A93" s="17" t="s">
        <v>29</v>
      </c>
      <c r="B93" s="20" t="s">
        <v>186</v>
      </c>
      <c r="C93" s="28" t="s">
        <v>99</v>
      </c>
      <c r="D93" s="20">
        <v>1.8</v>
      </c>
      <c r="E93" s="20">
        <v>2.2</v>
      </c>
      <c r="F93" s="20">
        <v>16.9</v>
      </c>
      <c r="G93" s="20">
        <v>96</v>
      </c>
      <c r="H93" s="20"/>
      <c r="I93" s="20"/>
      <c r="J93" s="20">
        <v>0</v>
      </c>
      <c r="K93" s="20"/>
      <c r="L93" s="20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1:26" s="9" customFormat="1" ht="13.5" customHeight="1">
      <c r="A94" s="17" t="s">
        <v>21</v>
      </c>
      <c r="B94" s="18" t="s">
        <v>256</v>
      </c>
      <c r="C94" s="17" t="s">
        <v>68</v>
      </c>
      <c r="D94" s="20">
        <v>0.1</v>
      </c>
      <c r="E94" s="20">
        <v>0.03</v>
      </c>
      <c r="F94" s="31">
        <v>9.1</v>
      </c>
      <c r="G94" s="20">
        <v>25</v>
      </c>
      <c r="H94" s="20">
        <v>0</v>
      </c>
      <c r="I94" s="20">
        <v>0</v>
      </c>
      <c r="J94" s="20">
        <v>0</v>
      </c>
      <c r="K94" s="20"/>
      <c r="L94" s="20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1:26" s="9" customFormat="1" ht="15.75" customHeight="1">
      <c r="A95" s="17" t="s">
        <v>29</v>
      </c>
      <c r="B95" s="20" t="s">
        <v>44</v>
      </c>
      <c r="C95" s="28" t="s">
        <v>74</v>
      </c>
      <c r="D95" s="20">
        <v>2.28</v>
      </c>
      <c r="E95" s="20">
        <v>0.27</v>
      </c>
      <c r="F95" s="20">
        <v>14.1</v>
      </c>
      <c r="G95" s="20">
        <v>69</v>
      </c>
      <c r="H95" s="20">
        <v>0.09</v>
      </c>
      <c r="I95" s="20">
        <v>0.04</v>
      </c>
      <c r="J95" s="20">
        <v>0</v>
      </c>
      <c r="K95" s="63">
        <v>17.5</v>
      </c>
      <c r="L95" s="63">
        <v>1.95</v>
      </c>
      <c r="O95" s="52"/>
      <c r="P95" s="60"/>
      <c r="Q95" s="80"/>
      <c r="R95" s="81"/>
      <c r="S95" s="82"/>
      <c r="T95" s="82"/>
      <c r="U95" s="82"/>
      <c r="V95" s="82"/>
      <c r="W95" s="82"/>
      <c r="X95" s="82"/>
      <c r="Y95" s="82"/>
      <c r="Z95" s="52"/>
    </row>
    <row r="96" spans="1:26" s="10" customFormat="1" ht="13.5">
      <c r="A96" s="25"/>
      <c r="B96" s="26" t="s">
        <v>27</v>
      </c>
      <c r="C96" s="48" t="s">
        <v>212</v>
      </c>
      <c r="D96" s="26">
        <f aca="true" t="shared" si="12" ref="D96:L96">SUM(D91:D95)</f>
        <v>27.180000000000003</v>
      </c>
      <c r="E96" s="26">
        <f t="shared" si="12"/>
        <v>16.2</v>
      </c>
      <c r="F96" s="26">
        <f t="shared" si="12"/>
        <v>69.6</v>
      </c>
      <c r="G96" s="26">
        <f t="shared" si="12"/>
        <v>532</v>
      </c>
      <c r="H96" s="26">
        <f t="shared" si="12"/>
        <v>15.09</v>
      </c>
      <c r="I96" s="26">
        <f t="shared" si="12"/>
        <v>0.04</v>
      </c>
      <c r="J96" s="26">
        <f t="shared" si="12"/>
        <v>60.23</v>
      </c>
      <c r="K96" s="54">
        <f t="shared" si="12"/>
        <v>17.5</v>
      </c>
      <c r="L96" s="54">
        <f t="shared" si="12"/>
        <v>1.95</v>
      </c>
      <c r="N96" s="11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ht="13.5">
      <c r="A97" s="96"/>
      <c r="B97" s="97" t="s">
        <v>47</v>
      </c>
      <c r="C97" s="96">
        <f aca="true" t="shared" si="13" ref="C97:J97">C77+C80+C89+C96</f>
        <v>1909</v>
      </c>
      <c r="D97" s="97">
        <f t="shared" si="13"/>
        <v>64.98</v>
      </c>
      <c r="E97" s="97">
        <f t="shared" si="13"/>
        <v>61.900000000000006</v>
      </c>
      <c r="F97" s="97">
        <f t="shared" si="13"/>
        <v>260.4</v>
      </c>
      <c r="G97" s="97">
        <f t="shared" si="13"/>
        <v>1874</v>
      </c>
      <c r="H97" s="97">
        <f t="shared" si="13"/>
        <v>15.43</v>
      </c>
      <c r="I97" s="97">
        <f t="shared" si="13"/>
        <v>0.39999999999999997</v>
      </c>
      <c r="J97" s="97">
        <f t="shared" si="13"/>
        <v>75.89</v>
      </c>
      <c r="K97" s="109">
        <f>SUM(K92:K96)</f>
        <v>35</v>
      </c>
      <c r="L97" s="109">
        <f>SUM(L92:L96)</f>
        <v>3.9</v>
      </c>
      <c r="O97" s="14"/>
      <c r="P97" s="14"/>
      <c r="Q97" s="123"/>
      <c r="R97" s="14"/>
      <c r="S97" s="14"/>
      <c r="T97" s="14"/>
      <c r="U97" s="14"/>
      <c r="V97" s="14"/>
      <c r="W97" s="14"/>
      <c r="X97" s="14"/>
      <c r="Y97" s="14"/>
      <c r="Z97" s="14"/>
    </row>
    <row r="98" spans="1:26" s="9" customFormat="1" ht="13.5">
      <c r="A98" s="17">
        <v>40</v>
      </c>
      <c r="B98" s="20" t="s">
        <v>342</v>
      </c>
      <c r="C98" s="28" t="s">
        <v>46</v>
      </c>
      <c r="D98" s="31">
        <v>1</v>
      </c>
      <c r="E98" s="31">
        <v>3</v>
      </c>
      <c r="F98" s="20">
        <v>7.1</v>
      </c>
      <c r="G98" s="20">
        <v>62</v>
      </c>
      <c r="H98" s="20">
        <v>0.01</v>
      </c>
      <c r="I98" s="20">
        <v>0.04</v>
      </c>
      <c r="J98" s="20">
        <v>20.2</v>
      </c>
      <c r="K98" s="20"/>
      <c r="L98" s="20"/>
      <c r="O98" s="60"/>
      <c r="P98" s="66"/>
      <c r="Q98" s="79"/>
      <c r="R98" s="66"/>
      <c r="S98" s="66"/>
      <c r="T98" s="66"/>
      <c r="U98" s="66"/>
      <c r="V98" s="66"/>
      <c r="W98" s="60"/>
      <c r="X98" s="66"/>
      <c r="Y98" s="52"/>
      <c r="Z98" s="52"/>
    </row>
    <row r="99" spans="1:26" ht="31.5" customHeight="1">
      <c r="A99" s="99"/>
      <c r="B99" s="75"/>
      <c r="C99" s="100"/>
      <c r="D99" s="75"/>
      <c r="E99" s="75"/>
      <c r="F99" s="75"/>
      <c r="G99" s="75"/>
      <c r="H99" s="75"/>
      <c r="I99" s="75"/>
      <c r="J99" s="75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9.5" customHeight="1">
      <c r="A100" s="301" t="s">
        <v>66</v>
      </c>
      <c r="B100" s="301"/>
      <c r="C100" s="301"/>
      <c r="D100" s="15"/>
      <c r="E100" s="15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8" customHeight="1">
      <c r="A101" s="301" t="s">
        <v>1</v>
      </c>
      <c r="B101" s="301"/>
      <c r="C101" s="301"/>
      <c r="D101" s="301"/>
      <c r="E101" s="15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20.25" customHeight="1">
      <c r="A102" s="301" t="s">
        <v>130</v>
      </c>
      <c r="B102" s="301"/>
      <c r="C102" s="301"/>
      <c r="D102" s="301"/>
      <c r="E102" s="15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.75" customHeight="1">
      <c r="A103" s="296" t="s">
        <v>3</v>
      </c>
      <c r="B103" s="296" t="s">
        <v>4</v>
      </c>
      <c r="C103" s="296" t="s">
        <v>5</v>
      </c>
      <c r="D103" s="304" t="s">
        <v>6</v>
      </c>
      <c r="E103" s="305"/>
      <c r="F103" s="306"/>
      <c r="G103" s="296" t="s">
        <v>7</v>
      </c>
      <c r="H103" s="303" t="s">
        <v>8</v>
      </c>
      <c r="I103" s="303"/>
      <c r="J103" s="303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23.25" customHeight="1">
      <c r="A104" s="296"/>
      <c r="B104" s="296"/>
      <c r="C104" s="296"/>
      <c r="D104" s="6" t="s">
        <v>10</v>
      </c>
      <c r="E104" s="6" t="s">
        <v>11</v>
      </c>
      <c r="F104" s="6" t="s">
        <v>12</v>
      </c>
      <c r="G104" s="296"/>
      <c r="H104" s="6" t="s">
        <v>13</v>
      </c>
      <c r="I104" s="6" t="s">
        <v>14</v>
      </c>
      <c r="J104" s="6" t="s">
        <v>15</v>
      </c>
      <c r="K104" s="5" t="s">
        <v>9</v>
      </c>
      <c r="L104" s="5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3.5">
      <c r="A105" s="297" t="s">
        <v>18</v>
      </c>
      <c r="B105" s="313"/>
      <c r="C105" s="1"/>
      <c r="D105" s="1"/>
      <c r="E105" s="1"/>
      <c r="F105" s="1"/>
      <c r="G105" s="1"/>
      <c r="H105" s="1"/>
      <c r="I105" s="1"/>
      <c r="J105" s="1"/>
      <c r="K105" s="50" t="s">
        <v>16</v>
      </c>
      <c r="L105" s="50" t="s">
        <v>17</v>
      </c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s="9" customFormat="1" ht="19.5" customHeight="1">
      <c r="A106" s="17">
        <v>160</v>
      </c>
      <c r="B106" s="18" t="s">
        <v>67</v>
      </c>
      <c r="C106" s="28" t="s">
        <v>68</v>
      </c>
      <c r="D106" s="19">
        <v>4.4</v>
      </c>
      <c r="E106" s="20">
        <v>4.2</v>
      </c>
      <c r="F106" s="20">
        <v>15.9</v>
      </c>
      <c r="G106" s="20">
        <v>119</v>
      </c>
      <c r="H106" s="20">
        <v>0.04</v>
      </c>
      <c r="I106" s="20">
        <v>0.09</v>
      </c>
      <c r="J106" s="20">
        <v>0.52</v>
      </c>
      <c r="K106" s="67"/>
      <c r="L106" s="67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spans="1:26" s="9" customFormat="1" ht="13.5">
      <c r="A107" s="21" t="s">
        <v>69</v>
      </c>
      <c r="B107" s="22" t="s">
        <v>70</v>
      </c>
      <c r="C107" s="47" t="s">
        <v>68</v>
      </c>
      <c r="D107" s="22">
        <v>3.6</v>
      </c>
      <c r="E107" s="91">
        <v>3.3</v>
      </c>
      <c r="F107" s="22">
        <v>13.7</v>
      </c>
      <c r="G107" s="22">
        <v>100</v>
      </c>
      <c r="H107" s="22">
        <v>0</v>
      </c>
      <c r="I107" s="22">
        <v>0.09</v>
      </c>
      <c r="J107" s="22">
        <v>0.52</v>
      </c>
      <c r="K107" s="20">
        <v>135.61</v>
      </c>
      <c r="L107" s="20">
        <v>0.4</v>
      </c>
      <c r="M107" s="53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spans="1:26" s="9" customFormat="1" ht="13.5">
      <c r="A108" s="17" t="s">
        <v>29</v>
      </c>
      <c r="B108" s="20" t="s">
        <v>51</v>
      </c>
      <c r="C108" s="28" t="s">
        <v>45</v>
      </c>
      <c r="D108" s="20">
        <v>2.4</v>
      </c>
      <c r="E108" s="20">
        <v>2.2</v>
      </c>
      <c r="F108" s="20">
        <v>0.1</v>
      </c>
      <c r="G108" s="20">
        <v>30</v>
      </c>
      <c r="H108" s="20"/>
      <c r="I108" s="20"/>
      <c r="J108" s="20">
        <v>0</v>
      </c>
      <c r="K108" s="20">
        <v>51.37</v>
      </c>
      <c r="L108" s="20">
        <v>0.01</v>
      </c>
      <c r="O108" s="60"/>
      <c r="P108" s="115"/>
      <c r="Q108" s="66"/>
      <c r="R108" s="66"/>
      <c r="S108" s="66"/>
      <c r="T108" s="66"/>
      <c r="U108" s="66"/>
      <c r="V108" s="66"/>
      <c r="W108" s="66"/>
      <c r="X108" s="52"/>
      <c r="Y108" s="52"/>
      <c r="Z108" s="52"/>
    </row>
    <row r="109" spans="1:26" s="9" customFormat="1" ht="13.5">
      <c r="A109" s="17" t="s">
        <v>288</v>
      </c>
      <c r="B109" s="20" t="s">
        <v>78</v>
      </c>
      <c r="C109" s="23" t="s">
        <v>138</v>
      </c>
      <c r="D109" s="20">
        <v>6.6</v>
      </c>
      <c r="E109" s="20">
        <v>5</v>
      </c>
      <c r="F109" s="20">
        <v>17.5</v>
      </c>
      <c r="G109" s="20">
        <v>147</v>
      </c>
      <c r="H109" s="24">
        <v>0.05</v>
      </c>
      <c r="I109" s="24">
        <v>0.02</v>
      </c>
      <c r="J109" s="24">
        <v>0.1</v>
      </c>
      <c r="K109" s="20">
        <v>12.1</v>
      </c>
      <c r="L109" s="20">
        <v>1.01</v>
      </c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spans="1:26" s="11" customFormat="1" ht="13.5">
      <c r="A110" s="101"/>
      <c r="B110" s="29"/>
      <c r="C110" s="221" t="s">
        <v>197</v>
      </c>
      <c r="D110" s="29">
        <f aca="true" t="shared" si="14" ref="D110:L110">SUM(D106:D109)</f>
        <v>17</v>
      </c>
      <c r="E110" s="29">
        <f t="shared" si="14"/>
        <v>14.7</v>
      </c>
      <c r="F110" s="29">
        <f t="shared" si="14"/>
        <v>47.2</v>
      </c>
      <c r="G110" s="29">
        <f t="shared" si="14"/>
        <v>396</v>
      </c>
      <c r="H110" s="29">
        <f t="shared" si="14"/>
        <v>0.09</v>
      </c>
      <c r="I110" s="29">
        <f t="shared" si="14"/>
        <v>0.19999999999999998</v>
      </c>
      <c r="J110" s="29">
        <f t="shared" si="14"/>
        <v>1.1400000000000001</v>
      </c>
      <c r="K110" s="116">
        <f t="shared" si="14"/>
        <v>199.08</v>
      </c>
      <c r="L110" s="116">
        <f t="shared" si="14"/>
        <v>1.42</v>
      </c>
      <c r="M110" s="10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</row>
    <row r="111" spans="1:26" ht="13.5">
      <c r="A111" s="298" t="s">
        <v>28</v>
      </c>
      <c r="B111" s="313"/>
      <c r="C111" s="102"/>
      <c r="D111" s="41"/>
      <c r="E111" s="41"/>
      <c r="F111" s="41"/>
      <c r="G111" s="41"/>
      <c r="H111" s="41"/>
      <c r="I111" s="41"/>
      <c r="J111" s="41"/>
      <c r="K111" s="109">
        <f>SUM(K107:K110)</f>
        <v>398.16</v>
      </c>
      <c r="L111" s="109">
        <f>SUM(L107:L110)</f>
        <v>2.84</v>
      </c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s="9" customFormat="1" ht="13.5">
      <c r="A112" s="17">
        <v>645</v>
      </c>
      <c r="B112" s="27" t="s">
        <v>71</v>
      </c>
      <c r="C112" s="28" t="s">
        <v>98</v>
      </c>
      <c r="D112" s="20">
        <v>0.9</v>
      </c>
      <c r="E112" s="20">
        <v>0.5</v>
      </c>
      <c r="F112" s="20">
        <v>11.9</v>
      </c>
      <c r="G112" s="20">
        <v>56</v>
      </c>
      <c r="H112" s="20"/>
      <c r="I112" s="20"/>
      <c r="J112" s="20">
        <v>22.5</v>
      </c>
      <c r="K112" s="20"/>
      <c r="L112" s="20"/>
      <c r="O112" s="60"/>
      <c r="P112" s="66"/>
      <c r="Q112" s="79"/>
      <c r="R112" s="66"/>
      <c r="S112" s="66"/>
      <c r="T112" s="66"/>
      <c r="U112" s="66"/>
      <c r="V112" s="66"/>
      <c r="W112" s="60"/>
      <c r="X112" s="66"/>
      <c r="Y112" s="52"/>
      <c r="Z112" s="52"/>
    </row>
    <row r="113" spans="1:26" s="10" customFormat="1" ht="13.5">
      <c r="A113" s="25"/>
      <c r="B113" s="26" t="s">
        <v>27</v>
      </c>
      <c r="C113" s="48" t="s">
        <v>332</v>
      </c>
      <c r="D113" s="29">
        <f>D112</f>
        <v>0.9</v>
      </c>
      <c r="E113" s="29">
        <f aca="true" t="shared" si="15" ref="E113:J113">E112</f>
        <v>0.5</v>
      </c>
      <c r="F113" s="29">
        <f t="shared" si="15"/>
        <v>11.9</v>
      </c>
      <c r="G113" s="29">
        <f t="shared" si="15"/>
        <v>56</v>
      </c>
      <c r="H113" s="29">
        <f t="shared" si="15"/>
        <v>0</v>
      </c>
      <c r="I113" s="29">
        <f t="shared" si="15"/>
        <v>0</v>
      </c>
      <c r="J113" s="29">
        <f t="shared" si="15"/>
        <v>22.5</v>
      </c>
      <c r="K113" s="54">
        <f>SUM(K110:K112)</f>
        <v>597.24</v>
      </c>
      <c r="L113" s="54">
        <f>SUM(L110:L112)</f>
        <v>4.26</v>
      </c>
      <c r="N113" s="11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ht="13.5">
      <c r="A114" s="297" t="s">
        <v>32</v>
      </c>
      <c r="B114" s="313"/>
      <c r="C114" s="94"/>
      <c r="D114" s="1"/>
      <c r="E114" s="1"/>
      <c r="F114" s="1"/>
      <c r="G114" s="1"/>
      <c r="H114" s="1"/>
      <c r="I114" s="1"/>
      <c r="J114" s="1"/>
      <c r="K114" s="109">
        <v>40.5</v>
      </c>
      <c r="L114" s="109">
        <v>0.36</v>
      </c>
      <c r="O114" s="49"/>
      <c r="P114" s="118">
        <v>645</v>
      </c>
      <c r="Q114" s="124" t="s">
        <v>72</v>
      </c>
      <c r="R114" s="125" t="s">
        <v>31</v>
      </c>
      <c r="S114" s="75">
        <v>3.2</v>
      </c>
      <c r="T114" s="75">
        <v>2.5</v>
      </c>
      <c r="U114" s="75">
        <v>11.3</v>
      </c>
      <c r="V114" s="75">
        <v>78</v>
      </c>
      <c r="W114" s="75">
        <v>0.04</v>
      </c>
      <c r="X114" s="109">
        <v>0.2</v>
      </c>
      <c r="Y114" s="75">
        <v>0.42</v>
      </c>
      <c r="Z114" s="49"/>
    </row>
    <row r="115" spans="1:26" s="9" customFormat="1" ht="13.5">
      <c r="A115" s="17">
        <v>21</v>
      </c>
      <c r="B115" s="18" t="s">
        <v>228</v>
      </c>
      <c r="C115" s="46" t="s">
        <v>46</v>
      </c>
      <c r="D115" s="24">
        <v>0.9</v>
      </c>
      <c r="E115" s="24">
        <v>3.1</v>
      </c>
      <c r="F115" s="24">
        <v>4.3</v>
      </c>
      <c r="G115" s="24">
        <v>48</v>
      </c>
      <c r="H115" s="24">
        <v>0.01</v>
      </c>
      <c r="I115" s="24">
        <v>0.01</v>
      </c>
      <c r="J115" s="24">
        <v>4.04</v>
      </c>
      <c r="K115" s="20">
        <v>35.4</v>
      </c>
      <c r="L115" s="20">
        <v>1.27</v>
      </c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spans="1:26" s="9" customFormat="1" ht="13.5">
      <c r="A116" s="95" t="s">
        <v>29</v>
      </c>
      <c r="B116" s="20" t="s">
        <v>225</v>
      </c>
      <c r="C116" s="28" t="s">
        <v>68</v>
      </c>
      <c r="D116" s="20">
        <v>6.2</v>
      </c>
      <c r="E116" s="20">
        <v>4.4</v>
      </c>
      <c r="F116" s="20">
        <v>12.6</v>
      </c>
      <c r="G116" s="20">
        <v>118</v>
      </c>
      <c r="H116" s="20">
        <v>0.03</v>
      </c>
      <c r="I116" s="20">
        <v>0.02</v>
      </c>
      <c r="J116" s="20">
        <v>3.1</v>
      </c>
      <c r="K116" s="20">
        <v>19.24</v>
      </c>
      <c r="L116" s="20">
        <v>0.76</v>
      </c>
      <c r="M116" s="53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spans="1:26" s="9" customFormat="1" ht="13.5" customHeight="1" hidden="1">
      <c r="A117" s="95" t="s">
        <v>29</v>
      </c>
      <c r="B117" s="20"/>
      <c r="C117" s="28"/>
      <c r="D117" s="20"/>
      <c r="E117" s="20"/>
      <c r="F117" s="20"/>
      <c r="G117" s="20"/>
      <c r="H117" s="20"/>
      <c r="I117" s="20"/>
      <c r="J117" s="20"/>
      <c r="K117" s="20"/>
      <c r="L117" s="20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1:26" s="9" customFormat="1" ht="15.75" customHeight="1">
      <c r="A118" s="95" t="s">
        <v>29</v>
      </c>
      <c r="B118" s="18" t="s">
        <v>217</v>
      </c>
      <c r="C118" s="28" t="s">
        <v>219</v>
      </c>
      <c r="D118" s="20">
        <v>9.4</v>
      </c>
      <c r="E118" s="20">
        <v>11.7</v>
      </c>
      <c r="F118" s="20">
        <v>1.7</v>
      </c>
      <c r="G118" s="20">
        <v>151</v>
      </c>
      <c r="H118" s="20"/>
      <c r="I118" s="20"/>
      <c r="J118" s="20">
        <v>0.8</v>
      </c>
      <c r="K118" s="20"/>
      <c r="L118" s="20"/>
      <c r="O118" s="52"/>
      <c r="P118" s="60"/>
      <c r="Q118" s="62"/>
      <c r="R118" s="79"/>
      <c r="S118" s="66"/>
      <c r="T118" s="66"/>
      <c r="U118" s="66"/>
      <c r="V118" s="66"/>
      <c r="W118" s="66"/>
      <c r="X118" s="60"/>
      <c r="Y118" s="66"/>
      <c r="Z118" s="52"/>
    </row>
    <row r="119" spans="1:26" s="9" customFormat="1" ht="13.5">
      <c r="A119" s="17" t="s">
        <v>36</v>
      </c>
      <c r="B119" s="20" t="s">
        <v>37</v>
      </c>
      <c r="C119" s="28" t="s">
        <v>23</v>
      </c>
      <c r="D119" s="20">
        <v>3.1</v>
      </c>
      <c r="E119" s="20">
        <v>4.6</v>
      </c>
      <c r="F119" s="20">
        <v>20.1</v>
      </c>
      <c r="G119" s="20">
        <v>137</v>
      </c>
      <c r="H119" s="20"/>
      <c r="I119" s="20"/>
      <c r="J119" s="20">
        <v>10.4</v>
      </c>
      <c r="K119" s="20">
        <v>22.26</v>
      </c>
      <c r="L119" s="20">
        <v>3</v>
      </c>
      <c r="O119" s="60"/>
      <c r="P119" s="66"/>
      <c r="Q119" s="79"/>
      <c r="R119" s="66"/>
      <c r="S119" s="66"/>
      <c r="T119" s="66"/>
      <c r="U119" s="66"/>
      <c r="V119" s="66"/>
      <c r="W119" s="60"/>
      <c r="X119" s="66"/>
      <c r="Y119" s="52"/>
      <c r="Z119" s="52"/>
    </row>
    <row r="120" spans="1:26" s="9" customFormat="1" ht="13.5">
      <c r="A120" s="17">
        <v>705</v>
      </c>
      <c r="B120" s="20" t="s">
        <v>39</v>
      </c>
      <c r="C120" s="28" t="s">
        <v>68</v>
      </c>
      <c r="D120" s="20">
        <v>0.6</v>
      </c>
      <c r="E120" s="20">
        <v>0.3</v>
      </c>
      <c r="F120" s="31">
        <v>27</v>
      </c>
      <c r="G120" s="20">
        <v>111</v>
      </c>
      <c r="H120" s="20">
        <v>0.01</v>
      </c>
      <c r="I120" s="20">
        <v>0.04</v>
      </c>
      <c r="J120" s="20">
        <v>40</v>
      </c>
      <c r="K120" s="20">
        <v>11.09</v>
      </c>
      <c r="L120" s="20">
        <v>0.57</v>
      </c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1:26" s="9" customFormat="1" ht="0.75" customHeight="1">
      <c r="A121" s="17"/>
      <c r="B121" s="20"/>
      <c r="C121" s="28"/>
      <c r="D121" s="20"/>
      <c r="E121" s="20"/>
      <c r="F121" s="20"/>
      <c r="G121" s="20"/>
      <c r="H121" s="20"/>
      <c r="I121" s="20"/>
      <c r="J121" s="20"/>
      <c r="K121" s="20"/>
      <c r="L121" s="20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1:26" s="9" customFormat="1" ht="15.75" customHeight="1">
      <c r="A122" s="95" t="s">
        <v>29</v>
      </c>
      <c r="B122" s="20" t="s">
        <v>40</v>
      </c>
      <c r="C122" s="28" t="s">
        <v>55</v>
      </c>
      <c r="D122" s="20">
        <v>3.3</v>
      </c>
      <c r="E122" s="20">
        <v>0.6</v>
      </c>
      <c r="F122" s="20">
        <v>16.7</v>
      </c>
      <c r="G122" s="20">
        <v>97</v>
      </c>
      <c r="H122" s="20">
        <v>0.07</v>
      </c>
      <c r="I122" s="20">
        <v>0.03</v>
      </c>
      <c r="J122" s="20">
        <v>0</v>
      </c>
      <c r="K122" s="63">
        <v>17.5</v>
      </c>
      <c r="L122" s="63">
        <v>1.95</v>
      </c>
      <c r="O122" s="52"/>
      <c r="P122" s="60"/>
      <c r="Q122" s="80"/>
      <c r="R122" s="81"/>
      <c r="S122" s="82"/>
      <c r="T122" s="82"/>
      <c r="U122" s="82"/>
      <c r="V122" s="82"/>
      <c r="W122" s="82"/>
      <c r="X122" s="82"/>
      <c r="Y122" s="82"/>
      <c r="Z122" s="52"/>
    </row>
    <row r="123" spans="1:26" s="10" customFormat="1" ht="13.5">
      <c r="A123" s="25"/>
      <c r="B123" s="26" t="s">
        <v>27</v>
      </c>
      <c r="C123" s="48" t="s">
        <v>226</v>
      </c>
      <c r="D123" s="26">
        <f aca="true" t="shared" si="16" ref="D123:J123">SUM(D115:D122)</f>
        <v>23.500000000000004</v>
      </c>
      <c r="E123" s="26">
        <f t="shared" si="16"/>
        <v>24.7</v>
      </c>
      <c r="F123" s="26">
        <f t="shared" si="16"/>
        <v>82.4</v>
      </c>
      <c r="G123" s="26">
        <f t="shared" si="16"/>
        <v>662</v>
      </c>
      <c r="H123" s="26">
        <f t="shared" si="16"/>
        <v>0.12000000000000001</v>
      </c>
      <c r="I123" s="26">
        <f t="shared" si="16"/>
        <v>0.1</v>
      </c>
      <c r="J123" s="26">
        <f t="shared" si="16"/>
        <v>58.34</v>
      </c>
      <c r="K123" s="54">
        <v>17.5</v>
      </c>
      <c r="L123" s="54">
        <v>1.95</v>
      </c>
      <c r="N123" s="11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ht="14.25" customHeight="1">
      <c r="A124" s="299" t="s">
        <v>41</v>
      </c>
      <c r="B124" s="299"/>
      <c r="C124" s="103"/>
      <c r="D124" s="104"/>
      <c r="E124" s="104"/>
      <c r="F124" s="104"/>
      <c r="G124" s="104"/>
      <c r="H124" s="104"/>
      <c r="I124" s="104"/>
      <c r="J124" s="104"/>
      <c r="K124" s="109">
        <f>SUM(K116:K123)</f>
        <v>87.59</v>
      </c>
      <c r="L124" s="109">
        <f>SUM(L116:L123)</f>
        <v>8.23</v>
      </c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s="9" customFormat="1" ht="13.5">
      <c r="A125" s="17">
        <v>181</v>
      </c>
      <c r="B125" s="18" t="s">
        <v>323</v>
      </c>
      <c r="C125" s="28" t="s">
        <v>215</v>
      </c>
      <c r="D125" s="105">
        <v>6.3</v>
      </c>
      <c r="E125" s="20">
        <v>1.8</v>
      </c>
      <c r="F125" s="20">
        <v>12.1</v>
      </c>
      <c r="G125" s="20">
        <v>93</v>
      </c>
      <c r="H125" s="20"/>
      <c r="I125" s="20"/>
      <c r="J125" s="31">
        <v>1</v>
      </c>
      <c r="K125" s="119"/>
      <c r="L125" s="119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spans="1:26" s="9" customFormat="1" ht="13.5">
      <c r="A126" s="17">
        <v>85</v>
      </c>
      <c r="B126" s="20" t="s">
        <v>258</v>
      </c>
      <c r="C126" s="28" t="s">
        <v>187</v>
      </c>
      <c r="D126" s="20">
        <v>5.4</v>
      </c>
      <c r="E126" s="31">
        <v>5.9</v>
      </c>
      <c r="F126" s="20">
        <v>36.6</v>
      </c>
      <c r="G126" s="20">
        <v>225</v>
      </c>
      <c r="H126" s="20"/>
      <c r="I126" s="20"/>
      <c r="J126" s="20">
        <v>0</v>
      </c>
      <c r="K126" s="64"/>
      <c r="L126" s="20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spans="1:26" s="9" customFormat="1" ht="13.5">
      <c r="A127" s="17" t="s">
        <v>21</v>
      </c>
      <c r="B127" s="20" t="s">
        <v>22</v>
      </c>
      <c r="C127" s="28" t="s">
        <v>68</v>
      </c>
      <c r="D127" s="20">
        <v>1.4</v>
      </c>
      <c r="E127" s="20">
        <v>1.1</v>
      </c>
      <c r="F127" s="20">
        <v>11.3</v>
      </c>
      <c r="G127" s="20">
        <v>59</v>
      </c>
      <c r="H127" s="20">
        <v>0</v>
      </c>
      <c r="I127" s="20">
        <v>0</v>
      </c>
      <c r="J127" s="20">
        <v>0.26</v>
      </c>
      <c r="K127" s="20"/>
      <c r="L127" s="20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spans="1:26" s="9" customFormat="1" ht="13.5">
      <c r="A128" s="28" t="s">
        <v>29</v>
      </c>
      <c r="B128" s="20" t="s">
        <v>57</v>
      </c>
      <c r="C128" s="28" t="s">
        <v>31</v>
      </c>
      <c r="D128" s="20">
        <v>0.4</v>
      </c>
      <c r="E128" s="20">
        <v>0.4</v>
      </c>
      <c r="F128" s="20">
        <v>9.8</v>
      </c>
      <c r="G128" s="20">
        <v>49</v>
      </c>
      <c r="H128" s="20">
        <v>0.08</v>
      </c>
      <c r="I128" s="20">
        <v>0.06</v>
      </c>
      <c r="J128" s="20">
        <v>10</v>
      </c>
      <c r="K128" s="20">
        <v>28.69</v>
      </c>
      <c r="L128" s="20">
        <v>0.61</v>
      </c>
      <c r="O128" s="65"/>
      <c r="P128" s="66"/>
      <c r="Q128" s="86"/>
      <c r="R128" s="66"/>
      <c r="S128" s="66"/>
      <c r="T128" s="66"/>
      <c r="U128" s="66"/>
      <c r="V128" s="66"/>
      <c r="W128" s="60"/>
      <c r="X128" s="66"/>
      <c r="Y128" s="52"/>
      <c r="Z128" s="52"/>
    </row>
    <row r="129" spans="1:26" s="9" customFormat="1" ht="13.5">
      <c r="A129" s="17" t="s">
        <v>223</v>
      </c>
      <c r="B129" s="20" t="s">
        <v>44</v>
      </c>
      <c r="C129" s="28" t="s">
        <v>74</v>
      </c>
      <c r="D129" s="20">
        <v>2.28</v>
      </c>
      <c r="E129" s="20">
        <v>0.27</v>
      </c>
      <c r="F129" s="20">
        <v>14.1</v>
      </c>
      <c r="G129" s="20">
        <v>69</v>
      </c>
      <c r="H129" s="20">
        <v>0.09</v>
      </c>
      <c r="I129" s="20">
        <v>0.04</v>
      </c>
      <c r="J129" s="20">
        <v>0</v>
      </c>
      <c r="K129" s="68"/>
      <c r="L129" s="69"/>
      <c r="M129" s="70"/>
      <c r="O129" s="71"/>
      <c r="P129" s="66"/>
      <c r="Q129" s="79"/>
      <c r="R129" s="66"/>
      <c r="S129" s="66"/>
      <c r="T129" s="66"/>
      <c r="U129" s="66"/>
      <c r="V129" s="66"/>
      <c r="W129" s="66"/>
      <c r="X129" s="66"/>
      <c r="Y129" s="52"/>
      <c r="Z129" s="52"/>
    </row>
    <row r="130" spans="1:26" s="10" customFormat="1" ht="13.5">
      <c r="A130" s="106"/>
      <c r="B130" s="107" t="s">
        <v>27</v>
      </c>
      <c r="C130" s="108" t="s">
        <v>259</v>
      </c>
      <c r="D130" s="107">
        <f>SUM(D125:D129)</f>
        <v>15.78</v>
      </c>
      <c r="E130" s="107">
        <f aca="true" t="shared" si="17" ref="E130:J130">SUM(E125:E129)</f>
        <v>9.47</v>
      </c>
      <c r="F130" s="107">
        <f t="shared" si="17"/>
        <v>83.89999999999999</v>
      </c>
      <c r="G130" s="107">
        <f t="shared" si="17"/>
        <v>495</v>
      </c>
      <c r="H130" s="107">
        <f t="shared" si="17"/>
        <v>0.16999999999999998</v>
      </c>
      <c r="I130" s="107">
        <f t="shared" si="17"/>
        <v>0.1</v>
      </c>
      <c r="J130" s="107">
        <f t="shared" si="17"/>
        <v>11.26</v>
      </c>
      <c r="K130" s="120">
        <f>SUM(K126:K129)</f>
        <v>28.69</v>
      </c>
      <c r="L130" s="120">
        <f>SUM(L126:L129)</f>
        <v>0.61</v>
      </c>
      <c r="N130" s="11"/>
      <c r="O130" s="121"/>
      <c r="P130" s="113"/>
      <c r="Q130" s="122"/>
      <c r="R130" s="113"/>
      <c r="S130" s="113"/>
      <c r="T130" s="113"/>
      <c r="U130" s="113"/>
      <c r="V130" s="113"/>
      <c r="W130" s="121"/>
      <c r="X130" s="113"/>
      <c r="Y130" s="56"/>
      <c r="Z130" s="56"/>
    </row>
    <row r="131" spans="1:26" ht="13.5">
      <c r="A131" s="87"/>
      <c r="B131" s="88" t="s">
        <v>47</v>
      </c>
      <c r="C131" s="266">
        <f aca="true" t="shared" si="18" ref="C131:J131">C110+C113+C123+C130</f>
        <v>1968</v>
      </c>
      <c r="D131" s="88">
        <f t="shared" si="18"/>
        <v>57.18000000000001</v>
      </c>
      <c r="E131" s="88">
        <f t="shared" si="18"/>
        <v>49.37</v>
      </c>
      <c r="F131" s="88">
        <f t="shared" si="18"/>
        <v>225.39999999999998</v>
      </c>
      <c r="G131" s="88">
        <f t="shared" si="18"/>
        <v>1609</v>
      </c>
      <c r="H131" s="88">
        <f t="shared" si="18"/>
        <v>0.38</v>
      </c>
      <c r="I131" s="88">
        <f t="shared" si="18"/>
        <v>0.4</v>
      </c>
      <c r="J131" s="88">
        <f t="shared" si="18"/>
        <v>93.24000000000001</v>
      </c>
      <c r="K131" s="140">
        <f>SUM(K126:K130)</f>
        <v>57.38</v>
      </c>
      <c r="L131" s="141">
        <f>SUM(L126:L130)</f>
        <v>1.22</v>
      </c>
      <c r="M131" s="14"/>
      <c r="N131" s="60"/>
      <c r="O131" s="73"/>
      <c r="P131" s="37"/>
      <c r="Q131" s="83"/>
      <c r="R131" s="37"/>
      <c r="S131" s="37"/>
      <c r="T131" s="37"/>
      <c r="U131" s="37"/>
      <c r="V131" s="37"/>
      <c r="W131" s="14"/>
      <c r="X131" s="37"/>
      <c r="Y131" s="49"/>
      <c r="Z131" s="49"/>
    </row>
    <row r="132" spans="1:26" s="255" customFormat="1" ht="13.5">
      <c r="A132" s="253">
        <v>43</v>
      </c>
      <c r="B132" s="283" t="s">
        <v>333</v>
      </c>
      <c r="C132" s="257" t="s">
        <v>46</v>
      </c>
      <c r="D132" s="247">
        <v>1.3</v>
      </c>
      <c r="E132" s="247">
        <v>3</v>
      </c>
      <c r="F132" s="247">
        <v>6.5</v>
      </c>
      <c r="G132" s="247">
        <v>60</v>
      </c>
      <c r="H132" s="247"/>
      <c r="I132" s="247"/>
      <c r="J132" s="247">
        <v>30.2</v>
      </c>
      <c r="K132" s="254"/>
      <c r="L132" s="254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</row>
    <row r="133" spans="15:26" ht="12.75"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36" customHeight="1">
      <c r="A134" s="126"/>
      <c r="B134" s="90"/>
      <c r="C134" s="127"/>
      <c r="D134" s="90"/>
      <c r="E134" s="90"/>
      <c r="F134" s="90"/>
      <c r="G134" s="90"/>
      <c r="H134" s="90"/>
      <c r="I134" s="82"/>
      <c r="J134" s="90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5:26" ht="12.75" customHeight="1"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8.75" customHeight="1">
      <c r="A136" s="301" t="s">
        <v>75</v>
      </c>
      <c r="B136" s="301"/>
      <c r="C136" s="301"/>
      <c r="D136" s="15"/>
      <c r="E136" s="15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8.75" customHeight="1">
      <c r="A137" s="301" t="s">
        <v>1</v>
      </c>
      <c r="B137" s="301"/>
      <c r="C137" s="301"/>
      <c r="D137" s="301"/>
      <c r="E137" s="15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8.75" customHeight="1">
      <c r="A138" s="301" t="s">
        <v>130</v>
      </c>
      <c r="B138" s="301"/>
      <c r="C138" s="301"/>
      <c r="D138" s="301"/>
      <c r="E138" s="15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2.75" customHeight="1">
      <c r="A139" s="296" t="s">
        <v>3</v>
      </c>
      <c r="B139" s="296" t="s">
        <v>4</v>
      </c>
      <c r="C139" s="296" t="s">
        <v>5</v>
      </c>
      <c r="D139" s="303" t="s">
        <v>6</v>
      </c>
      <c r="E139" s="303"/>
      <c r="F139" s="303"/>
      <c r="G139" s="296" t="s">
        <v>7</v>
      </c>
      <c r="H139" s="303" t="s">
        <v>8</v>
      </c>
      <c r="I139" s="303"/>
      <c r="J139" s="303"/>
      <c r="K139" s="5" t="s">
        <v>9</v>
      </c>
      <c r="L139" s="5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8.75" customHeight="1">
      <c r="A140" s="296"/>
      <c r="B140" s="296"/>
      <c r="C140" s="296"/>
      <c r="D140" s="6" t="s">
        <v>10</v>
      </c>
      <c r="E140" s="6" t="s">
        <v>11</v>
      </c>
      <c r="F140" s="6" t="s">
        <v>12</v>
      </c>
      <c r="G140" s="296"/>
      <c r="H140" s="6" t="s">
        <v>13</v>
      </c>
      <c r="I140" s="6" t="s">
        <v>14</v>
      </c>
      <c r="J140" s="6" t="s">
        <v>15</v>
      </c>
      <c r="K140" s="50" t="s">
        <v>16</v>
      </c>
      <c r="L140" s="50" t="s">
        <v>17</v>
      </c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3.5" customHeight="1">
      <c r="A141" s="297" t="s">
        <v>18</v>
      </c>
      <c r="B141" s="298"/>
      <c r="C141" s="3"/>
      <c r="D141" s="3"/>
      <c r="E141" s="3"/>
      <c r="F141" s="3"/>
      <c r="G141" s="3"/>
      <c r="H141" s="3"/>
      <c r="I141" s="3"/>
      <c r="J141" s="3"/>
      <c r="K141" s="142"/>
      <c r="L141" s="143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s="9" customFormat="1" ht="13.5">
      <c r="A142" s="17">
        <v>297</v>
      </c>
      <c r="B142" s="20" t="s">
        <v>76</v>
      </c>
      <c r="C142" s="17" t="s">
        <v>131</v>
      </c>
      <c r="D142" s="19">
        <v>7.4</v>
      </c>
      <c r="E142" s="31">
        <v>8</v>
      </c>
      <c r="F142" s="20">
        <v>36.5</v>
      </c>
      <c r="G142" s="20">
        <v>241</v>
      </c>
      <c r="H142" s="20">
        <v>0.1</v>
      </c>
      <c r="I142" s="20">
        <v>0.13</v>
      </c>
      <c r="J142" s="74">
        <v>0.53</v>
      </c>
      <c r="K142" s="20">
        <v>134.25</v>
      </c>
      <c r="L142" s="20">
        <v>1.83</v>
      </c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1:26" s="9" customFormat="1" ht="13.5">
      <c r="A143" s="21" t="s">
        <v>61</v>
      </c>
      <c r="B143" s="22" t="s">
        <v>77</v>
      </c>
      <c r="C143" s="21" t="s">
        <v>68</v>
      </c>
      <c r="D143" s="22">
        <v>2.8</v>
      </c>
      <c r="E143" s="22">
        <v>2.2</v>
      </c>
      <c r="F143" s="91">
        <v>14.8</v>
      </c>
      <c r="G143" s="22">
        <v>87</v>
      </c>
      <c r="H143" s="22">
        <v>0.01</v>
      </c>
      <c r="I143" s="22">
        <v>0.04</v>
      </c>
      <c r="J143" s="22">
        <v>0.52</v>
      </c>
      <c r="K143" s="20">
        <v>104.8</v>
      </c>
      <c r="L143" s="20">
        <v>0.84</v>
      </c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1:26" s="9" customFormat="1" ht="13.5">
      <c r="A144" s="17" t="s">
        <v>24</v>
      </c>
      <c r="B144" s="20" t="s">
        <v>151</v>
      </c>
      <c r="C144" s="128" t="s">
        <v>161</v>
      </c>
      <c r="D144" s="31">
        <v>2.2</v>
      </c>
      <c r="E144" s="74">
        <v>0.8</v>
      </c>
      <c r="F144" s="20">
        <v>25.5</v>
      </c>
      <c r="G144" s="20">
        <v>119</v>
      </c>
      <c r="H144" s="24">
        <v>0.05</v>
      </c>
      <c r="I144" s="24">
        <v>0.06</v>
      </c>
      <c r="J144" s="24">
        <v>0</v>
      </c>
      <c r="K144" s="20">
        <v>124.52</v>
      </c>
      <c r="L144" s="20">
        <v>0.95</v>
      </c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spans="1:26" s="10" customFormat="1" ht="13.5">
      <c r="A145" s="25"/>
      <c r="B145" s="26" t="s">
        <v>27</v>
      </c>
      <c r="C145" s="25">
        <v>455</v>
      </c>
      <c r="D145" s="26">
        <f aca="true" t="shared" si="19" ref="D145:L145">SUM(D142:D144)</f>
        <v>12.399999999999999</v>
      </c>
      <c r="E145" s="26">
        <f t="shared" si="19"/>
        <v>11</v>
      </c>
      <c r="F145" s="26">
        <f t="shared" si="19"/>
        <v>76.8</v>
      </c>
      <c r="G145" s="26">
        <f t="shared" si="19"/>
        <v>447</v>
      </c>
      <c r="H145" s="26">
        <f t="shared" si="19"/>
        <v>0.16</v>
      </c>
      <c r="I145" s="26">
        <f t="shared" si="19"/>
        <v>0.23</v>
      </c>
      <c r="J145" s="26">
        <f t="shared" si="19"/>
        <v>1.05</v>
      </c>
      <c r="K145" s="54">
        <f t="shared" si="19"/>
        <v>363.57</v>
      </c>
      <c r="L145" s="54">
        <f t="shared" si="19"/>
        <v>3.62</v>
      </c>
      <c r="N145" s="11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ht="13.5">
      <c r="A146" s="298" t="s">
        <v>28</v>
      </c>
      <c r="B146" s="313"/>
      <c r="C146" s="41"/>
      <c r="D146" s="41"/>
      <c r="E146" s="41"/>
      <c r="F146" s="41"/>
      <c r="G146" s="41"/>
      <c r="H146" s="41"/>
      <c r="I146" s="41"/>
      <c r="J146" s="41"/>
      <c r="K146" s="75"/>
      <c r="L146" s="75"/>
      <c r="O146" s="37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s="9" customFormat="1" ht="17.25" customHeight="1">
      <c r="A147" s="17" t="s">
        <v>29</v>
      </c>
      <c r="B147" s="27" t="s">
        <v>80</v>
      </c>
      <c r="C147" s="28" t="s">
        <v>23</v>
      </c>
      <c r="D147" s="20">
        <v>4.1</v>
      </c>
      <c r="E147" s="20">
        <v>3.8</v>
      </c>
      <c r="F147" s="20">
        <v>16.2</v>
      </c>
      <c r="G147" s="20">
        <v>112</v>
      </c>
      <c r="H147" s="20">
        <v>0.04</v>
      </c>
      <c r="I147" s="20">
        <v>0.2</v>
      </c>
      <c r="J147" s="20">
        <v>1.4</v>
      </c>
      <c r="K147" s="20"/>
      <c r="L147" s="20"/>
      <c r="M147" s="53"/>
      <c r="O147" s="60"/>
      <c r="P147" s="66"/>
      <c r="Q147" s="79"/>
      <c r="R147" s="66"/>
      <c r="S147" s="66"/>
      <c r="T147" s="66"/>
      <c r="U147" s="66"/>
      <c r="V147" s="66"/>
      <c r="W147" s="60"/>
      <c r="X147" s="66"/>
      <c r="Y147" s="52"/>
      <c r="Z147" s="52"/>
    </row>
    <row r="148" spans="1:26" s="10" customFormat="1" ht="13.5">
      <c r="A148" s="25"/>
      <c r="B148" s="26" t="s">
        <v>27</v>
      </c>
      <c r="C148" s="25">
        <v>150</v>
      </c>
      <c r="D148" s="29">
        <f>D147</f>
        <v>4.1</v>
      </c>
      <c r="E148" s="29">
        <f aca="true" t="shared" si="20" ref="E148:J148">E147</f>
        <v>3.8</v>
      </c>
      <c r="F148" s="29">
        <f t="shared" si="20"/>
        <v>16.2</v>
      </c>
      <c r="G148" s="29">
        <f t="shared" si="20"/>
        <v>112</v>
      </c>
      <c r="H148" s="29">
        <f t="shared" si="20"/>
        <v>0.04</v>
      </c>
      <c r="I148" s="29">
        <f t="shared" si="20"/>
        <v>0.2</v>
      </c>
      <c r="J148" s="29">
        <f t="shared" si="20"/>
        <v>1.4</v>
      </c>
      <c r="K148" s="54">
        <f>SUM(K145:K147)</f>
        <v>363.57</v>
      </c>
      <c r="L148" s="54">
        <f>SUM(L145:L147)</f>
        <v>3.62</v>
      </c>
      <c r="N148" s="11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ht="13.5">
      <c r="A149" s="297" t="s">
        <v>32</v>
      </c>
      <c r="B149" s="298"/>
      <c r="C149" s="129"/>
      <c r="D149" s="130"/>
      <c r="E149" s="130"/>
      <c r="F149" s="130"/>
      <c r="G149" s="130"/>
      <c r="H149" s="130"/>
      <c r="I149" s="130"/>
      <c r="J149" s="130"/>
      <c r="K149" s="142"/>
      <c r="L149" s="143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s="9" customFormat="1" ht="15" customHeight="1">
      <c r="A150" s="17">
        <v>78</v>
      </c>
      <c r="B150" s="20" t="s">
        <v>236</v>
      </c>
      <c r="C150" s="28" t="s">
        <v>46</v>
      </c>
      <c r="D150" s="20">
        <v>1.3</v>
      </c>
      <c r="E150" s="20">
        <v>4.3</v>
      </c>
      <c r="F150" s="20">
        <v>6.1</v>
      </c>
      <c r="G150" s="20">
        <v>68</v>
      </c>
      <c r="H150" s="20"/>
      <c r="I150" s="20"/>
      <c r="J150" s="20">
        <v>3.09</v>
      </c>
      <c r="K150" s="20"/>
      <c r="L150" s="20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spans="1:26" s="9" customFormat="1" ht="13.5">
      <c r="A151" s="42">
        <v>124</v>
      </c>
      <c r="B151" s="131" t="s">
        <v>175</v>
      </c>
      <c r="C151" s="132" t="s">
        <v>68</v>
      </c>
      <c r="D151" s="131">
        <v>1.4</v>
      </c>
      <c r="E151" s="131">
        <v>4.5</v>
      </c>
      <c r="F151" s="131">
        <v>6.8</v>
      </c>
      <c r="G151" s="131">
        <v>76</v>
      </c>
      <c r="H151" s="131"/>
      <c r="I151" s="131"/>
      <c r="J151" s="131">
        <v>9.6</v>
      </c>
      <c r="K151" s="60"/>
      <c r="L151" s="60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spans="1:26" s="9" customFormat="1" ht="14.25" customHeight="1">
      <c r="A152" s="28" t="s">
        <v>297</v>
      </c>
      <c r="B152" s="20" t="s">
        <v>298</v>
      </c>
      <c r="C152" s="28" t="s">
        <v>192</v>
      </c>
      <c r="D152" s="20">
        <v>8.2</v>
      </c>
      <c r="E152" s="31">
        <v>8.2</v>
      </c>
      <c r="F152" s="20">
        <v>12.3</v>
      </c>
      <c r="G152" s="20">
        <v>159</v>
      </c>
      <c r="H152" s="20"/>
      <c r="I152" s="20"/>
      <c r="J152" s="20">
        <v>3.6</v>
      </c>
      <c r="K152" s="20"/>
      <c r="L152" s="20"/>
      <c r="O152" s="60"/>
      <c r="P152" s="144"/>
      <c r="Q152" s="115"/>
      <c r="R152" s="66"/>
      <c r="S152" s="66"/>
      <c r="T152" s="66"/>
      <c r="U152" s="66"/>
      <c r="V152" s="66"/>
      <c r="W152" s="66"/>
      <c r="X152" s="66"/>
      <c r="Y152" s="52"/>
      <c r="Z152" s="52"/>
    </row>
    <row r="153" spans="1:26" s="9" customFormat="1" ht="13.5">
      <c r="A153" s="17">
        <v>224</v>
      </c>
      <c r="B153" s="18" t="s">
        <v>64</v>
      </c>
      <c r="C153" s="28" t="s">
        <v>23</v>
      </c>
      <c r="D153" s="31">
        <v>9</v>
      </c>
      <c r="E153" s="20">
        <v>8.2</v>
      </c>
      <c r="F153" s="20">
        <v>14.2</v>
      </c>
      <c r="G153" s="20">
        <v>173</v>
      </c>
      <c r="H153" s="20"/>
      <c r="I153" s="20"/>
      <c r="J153" s="20">
        <v>7.86</v>
      </c>
      <c r="K153" s="20"/>
      <c r="L153" s="20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spans="1:26" s="9" customFormat="1" ht="13.5">
      <c r="A154" s="28" t="s">
        <v>324</v>
      </c>
      <c r="B154" s="18" t="s">
        <v>262</v>
      </c>
      <c r="C154" s="28" t="s">
        <v>68</v>
      </c>
      <c r="D154" s="20">
        <v>0.2</v>
      </c>
      <c r="E154" s="20">
        <v>0.2</v>
      </c>
      <c r="F154" s="20">
        <v>18.5</v>
      </c>
      <c r="G154" s="20">
        <v>75</v>
      </c>
      <c r="H154" s="20"/>
      <c r="I154" s="20"/>
      <c r="J154" s="74">
        <v>1.6</v>
      </c>
      <c r="K154" s="20"/>
      <c r="L154" s="63"/>
      <c r="O154" s="60"/>
      <c r="P154" s="66"/>
      <c r="Q154" s="79"/>
      <c r="R154" s="66"/>
      <c r="S154" s="66"/>
      <c r="T154" s="66"/>
      <c r="U154" s="66"/>
      <c r="V154" s="66"/>
      <c r="W154" s="60"/>
      <c r="X154" s="66"/>
      <c r="Y154" s="52"/>
      <c r="Z154" s="52"/>
    </row>
    <row r="155" spans="1:26" s="9" customFormat="1" ht="15.75" customHeight="1">
      <c r="A155" s="95" t="s">
        <v>29</v>
      </c>
      <c r="B155" s="20" t="s">
        <v>40</v>
      </c>
      <c r="C155" s="28" t="s">
        <v>55</v>
      </c>
      <c r="D155" s="20">
        <v>3.3</v>
      </c>
      <c r="E155" s="20">
        <v>0.6</v>
      </c>
      <c r="F155" s="20">
        <v>16.7</v>
      </c>
      <c r="G155" s="20">
        <v>97</v>
      </c>
      <c r="H155" s="20">
        <v>0.07</v>
      </c>
      <c r="I155" s="20">
        <v>0.03</v>
      </c>
      <c r="J155" s="20">
        <v>0</v>
      </c>
      <c r="K155" s="63">
        <v>17.5</v>
      </c>
      <c r="L155" s="63">
        <v>1.95</v>
      </c>
      <c r="O155" s="52"/>
      <c r="P155" s="60"/>
      <c r="Q155" s="80"/>
      <c r="R155" s="81"/>
      <c r="S155" s="82"/>
      <c r="T155" s="82"/>
      <c r="U155" s="82"/>
      <c r="V155" s="82"/>
      <c r="W155" s="82"/>
      <c r="X155" s="82"/>
      <c r="Y155" s="82"/>
      <c r="Z155" s="52"/>
    </row>
    <row r="156" spans="1:26" s="10" customFormat="1" ht="13.5">
      <c r="A156" s="133"/>
      <c r="B156" s="26" t="s">
        <v>27</v>
      </c>
      <c r="C156" s="48" t="s">
        <v>257</v>
      </c>
      <c r="D156" s="26">
        <f aca="true" t="shared" si="21" ref="D156:L156">SUM(D150:D155)</f>
        <v>23.4</v>
      </c>
      <c r="E156" s="26">
        <f t="shared" si="21"/>
        <v>26</v>
      </c>
      <c r="F156" s="26">
        <f t="shared" si="21"/>
        <v>74.6</v>
      </c>
      <c r="G156" s="26">
        <f t="shared" si="21"/>
        <v>648</v>
      </c>
      <c r="H156" s="26">
        <f t="shared" si="21"/>
        <v>0.07</v>
      </c>
      <c r="I156" s="26">
        <f t="shared" si="21"/>
        <v>0.03</v>
      </c>
      <c r="J156" s="26">
        <f t="shared" si="21"/>
        <v>25.75</v>
      </c>
      <c r="K156" s="54">
        <f t="shared" si="21"/>
        <v>17.5</v>
      </c>
      <c r="L156" s="54">
        <f t="shared" si="21"/>
        <v>1.95</v>
      </c>
      <c r="N156" s="11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ht="13.5">
      <c r="A157" s="297" t="s">
        <v>41</v>
      </c>
      <c r="B157" s="297"/>
      <c r="C157" s="134"/>
      <c r="D157" s="3"/>
      <c r="E157" s="3"/>
      <c r="F157" s="3"/>
      <c r="G157" s="3"/>
      <c r="H157" s="3"/>
      <c r="I157" s="3"/>
      <c r="J157" s="3"/>
      <c r="K157" s="142"/>
      <c r="L157" s="143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s="9" customFormat="1" ht="13.5">
      <c r="A158" s="28" t="s">
        <v>325</v>
      </c>
      <c r="B158" s="135" t="s">
        <v>171</v>
      </c>
      <c r="C158" s="28" t="s">
        <v>172</v>
      </c>
      <c r="D158" s="20">
        <v>21</v>
      </c>
      <c r="E158" s="31">
        <v>23.9</v>
      </c>
      <c r="F158" s="20">
        <v>41.4</v>
      </c>
      <c r="G158" s="20">
        <v>473</v>
      </c>
      <c r="H158" s="20"/>
      <c r="I158" s="20"/>
      <c r="J158" s="20">
        <v>1.5</v>
      </c>
      <c r="K158" s="20"/>
      <c r="L158" s="20"/>
      <c r="O158" s="60"/>
      <c r="P158" s="145"/>
      <c r="Q158" s="79"/>
      <c r="R158" s="66"/>
      <c r="S158" s="66"/>
      <c r="T158" s="66"/>
      <c r="U158" s="66"/>
      <c r="V158" s="66"/>
      <c r="W158" s="66"/>
      <c r="X158" s="66"/>
      <c r="Y158" s="52"/>
      <c r="Z158" s="52"/>
    </row>
    <row r="159" spans="1:26" s="9" customFormat="1" ht="13.5">
      <c r="A159" s="21" t="s">
        <v>287</v>
      </c>
      <c r="B159" s="22" t="s">
        <v>42</v>
      </c>
      <c r="C159" s="47" t="s">
        <v>68</v>
      </c>
      <c r="D159" s="22">
        <v>0.1</v>
      </c>
      <c r="E159" s="22">
        <v>0.03</v>
      </c>
      <c r="F159" s="22">
        <v>9.1</v>
      </c>
      <c r="G159" s="22">
        <v>25</v>
      </c>
      <c r="H159" s="22">
        <v>0</v>
      </c>
      <c r="I159" s="22">
        <v>0.09</v>
      </c>
      <c r="J159" s="22">
        <v>0</v>
      </c>
      <c r="K159" s="20"/>
      <c r="L159" s="20"/>
      <c r="M159" s="111"/>
      <c r="O159" s="60"/>
      <c r="P159" s="66"/>
      <c r="Q159" s="79"/>
      <c r="R159" s="66"/>
      <c r="S159" s="66"/>
      <c r="T159" s="66"/>
      <c r="U159" s="66"/>
      <c r="V159" s="66"/>
      <c r="W159" s="66"/>
      <c r="X159" s="66"/>
      <c r="Y159" s="52"/>
      <c r="Z159" s="52"/>
    </row>
    <row r="160" spans="1:26" s="9" customFormat="1" ht="13.5">
      <c r="A160" s="28" t="s">
        <v>223</v>
      </c>
      <c r="B160" s="20" t="s">
        <v>43</v>
      </c>
      <c r="C160" s="32" t="s">
        <v>31</v>
      </c>
      <c r="D160" s="20">
        <v>0.9</v>
      </c>
      <c r="E160" s="20">
        <v>0.2</v>
      </c>
      <c r="F160" s="20">
        <v>8.1</v>
      </c>
      <c r="G160" s="20">
        <v>44</v>
      </c>
      <c r="H160" s="20">
        <v>15</v>
      </c>
      <c r="I160" s="20"/>
      <c r="J160" s="20">
        <v>60</v>
      </c>
      <c r="K160" s="67"/>
      <c r="L160" s="67"/>
      <c r="M160" s="53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spans="1:26" s="9" customFormat="1" ht="13.5">
      <c r="A161" s="17" t="s">
        <v>29</v>
      </c>
      <c r="B161" s="20" t="s">
        <v>152</v>
      </c>
      <c r="C161" s="28" t="s">
        <v>74</v>
      </c>
      <c r="D161" s="20">
        <v>0.9</v>
      </c>
      <c r="E161" s="20">
        <v>0</v>
      </c>
      <c r="F161" s="20">
        <v>2.2</v>
      </c>
      <c r="G161" s="20">
        <v>13</v>
      </c>
      <c r="H161" s="20"/>
      <c r="I161" s="20"/>
      <c r="J161" s="20">
        <v>0</v>
      </c>
      <c r="K161" s="68"/>
      <c r="L161" s="69"/>
      <c r="M161" s="70"/>
      <c r="O161" s="71"/>
      <c r="P161" s="66"/>
      <c r="Q161" s="79"/>
      <c r="R161" s="66"/>
      <c r="S161" s="66"/>
      <c r="T161" s="66"/>
      <c r="U161" s="66"/>
      <c r="V161" s="66"/>
      <c r="W161" s="66"/>
      <c r="X161" s="66"/>
      <c r="Y161" s="52"/>
      <c r="Z161" s="52"/>
    </row>
    <row r="162" spans="1:26" s="9" customFormat="1" ht="13.5">
      <c r="A162" s="17" t="s">
        <v>223</v>
      </c>
      <c r="B162" s="20" t="s">
        <v>44</v>
      </c>
      <c r="C162" s="28" t="s">
        <v>74</v>
      </c>
      <c r="D162" s="20">
        <v>2.28</v>
      </c>
      <c r="E162" s="20">
        <v>0.27</v>
      </c>
      <c r="F162" s="20">
        <v>14.1</v>
      </c>
      <c r="G162" s="20">
        <v>69</v>
      </c>
      <c r="H162" s="20">
        <v>0.09</v>
      </c>
      <c r="I162" s="20">
        <v>0.04</v>
      </c>
      <c r="J162" s="20">
        <v>0</v>
      </c>
      <c r="K162" s="68"/>
      <c r="L162" s="69"/>
      <c r="M162" s="70"/>
      <c r="O162" s="71"/>
      <c r="P162" s="66"/>
      <c r="Q162" s="79"/>
      <c r="R162" s="66"/>
      <c r="S162" s="66"/>
      <c r="T162" s="66"/>
      <c r="U162" s="66"/>
      <c r="V162" s="66"/>
      <c r="W162" s="66"/>
      <c r="X162" s="66"/>
      <c r="Y162" s="52"/>
      <c r="Z162" s="52"/>
    </row>
    <row r="163" spans="1:26" s="11" customFormat="1" ht="13.5">
      <c r="A163" s="101"/>
      <c r="B163" s="29" t="s">
        <v>27</v>
      </c>
      <c r="C163" s="101">
        <v>580</v>
      </c>
      <c r="D163" s="29">
        <f>SUM(D158:D162)</f>
        <v>25.18</v>
      </c>
      <c r="E163" s="29">
        <f aca="true" t="shared" si="22" ref="E163:J163">SUM(E158:E162)</f>
        <v>24.4</v>
      </c>
      <c r="F163" s="29">
        <f t="shared" si="22"/>
        <v>74.9</v>
      </c>
      <c r="G163" s="29">
        <f t="shared" si="22"/>
        <v>624</v>
      </c>
      <c r="H163" s="29">
        <f t="shared" si="22"/>
        <v>15.09</v>
      </c>
      <c r="I163" s="29">
        <f t="shared" si="22"/>
        <v>0.13</v>
      </c>
      <c r="J163" s="29">
        <f t="shared" si="22"/>
        <v>61.5</v>
      </c>
      <c r="K163" s="29">
        <v>31.29</v>
      </c>
      <c r="L163" s="29">
        <v>1.31</v>
      </c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</row>
    <row r="164" spans="1:26" ht="13.5">
      <c r="A164" s="87"/>
      <c r="B164" s="88" t="s">
        <v>47</v>
      </c>
      <c r="C164" s="266">
        <f aca="true" t="shared" si="23" ref="C164:J164">C145+C148+C156+C163</f>
        <v>1945</v>
      </c>
      <c r="D164" s="88">
        <f t="shared" si="23"/>
        <v>65.08</v>
      </c>
      <c r="E164" s="88">
        <f t="shared" si="23"/>
        <v>65.19999999999999</v>
      </c>
      <c r="F164" s="88">
        <f t="shared" si="23"/>
        <v>242.5</v>
      </c>
      <c r="G164" s="88">
        <f t="shared" si="23"/>
        <v>1831</v>
      </c>
      <c r="H164" s="88">
        <f t="shared" si="23"/>
        <v>15.36</v>
      </c>
      <c r="I164" s="88">
        <f t="shared" si="23"/>
        <v>0.5900000000000001</v>
      </c>
      <c r="J164" s="88">
        <f t="shared" si="23"/>
        <v>89.7</v>
      </c>
      <c r="K164" s="72" t="e">
        <f>SUM(K145+#REF!+K156+#REF!+#REF!)</f>
        <v>#REF!</v>
      </c>
      <c r="L164" s="72" t="e">
        <f>SUM(L145+#REF!+L156+#REF!+#REF!)</f>
        <v>#REF!</v>
      </c>
      <c r="O164" s="49"/>
      <c r="P164" s="146"/>
      <c r="Q164" s="152"/>
      <c r="R164" s="146"/>
      <c r="S164" s="146"/>
      <c r="T164" s="146"/>
      <c r="U164" s="146"/>
      <c r="V164" s="146"/>
      <c r="W164" s="49"/>
      <c r="X164" s="146"/>
      <c r="Y164" s="49"/>
      <c r="Z164" s="49"/>
    </row>
    <row r="165" spans="1:26" s="9" customFormat="1" ht="13.5">
      <c r="A165" s="17">
        <v>9.119</v>
      </c>
      <c r="B165" s="282" t="s">
        <v>337</v>
      </c>
      <c r="C165" s="28" t="s">
        <v>46</v>
      </c>
      <c r="D165" s="20">
        <v>0.5</v>
      </c>
      <c r="E165" s="31">
        <v>0.1</v>
      </c>
      <c r="F165" s="20">
        <v>1.5</v>
      </c>
      <c r="G165" s="20">
        <v>9</v>
      </c>
      <c r="H165" s="20"/>
      <c r="I165" s="20"/>
      <c r="J165" s="20">
        <v>5.9</v>
      </c>
      <c r="K165" s="20"/>
      <c r="L165" s="20"/>
      <c r="O165" s="60"/>
      <c r="P165" s="145"/>
      <c r="Q165" s="79"/>
      <c r="R165" s="66"/>
      <c r="S165" s="66"/>
      <c r="T165" s="66"/>
      <c r="U165" s="66"/>
      <c r="V165" s="66"/>
      <c r="W165" s="66"/>
      <c r="X165" s="66"/>
      <c r="Y165" s="52"/>
      <c r="Z165" s="52"/>
    </row>
    <row r="166" spans="2:26" ht="33" customHeight="1">
      <c r="B166" s="136"/>
      <c r="C166" s="123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42" customHeight="1">
      <c r="A167" s="316"/>
      <c r="B167" s="316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7.25" customHeight="1">
      <c r="A168" s="301" t="s">
        <v>0</v>
      </c>
      <c r="B168" s="301"/>
      <c r="C168" s="301"/>
      <c r="D168" s="15"/>
      <c r="E168" s="15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6.5" customHeight="1">
      <c r="A169" s="301" t="s">
        <v>84</v>
      </c>
      <c r="B169" s="301"/>
      <c r="C169" s="301"/>
      <c r="D169" s="301"/>
      <c r="E169" s="15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8">
      <c r="A170" s="301" t="s">
        <v>130</v>
      </c>
      <c r="B170" s="301"/>
      <c r="C170" s="301"/>
      <c r="D170" s="301"/>
      <c r="E170" s="15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2.75" customHeight="1">
      <c r="A171" s="296" t="s">
        <v>3</v>
      </c>
      <c r="B171" s="296" t="s">
        <v>4</v>
      </c>
      <c r="C171" s="296" t="s">
        <v>5</v>
      </c>
      <c r="D171" s="303" t="s">
        <v>6</v>
      </c>
      <c r="E171" s="303"/>
      <c r="F171" s="303"/>
      <c r="G171" s="296" t="s">
        <v>7</v>
      </c>
      <c r="H171" s="303" t="s">
        <v>8</v>
      </c>
      <c r="I171" s="303"/>
      <c r="J171" s="303"/>
      <c r="K171" s="312" t="s">
        <v>9</v>
      </c>
      <c r="L171" s="312"/>
      <c r="O171" s="73"/>
      <c r="P171" s="37"/>
      <c r="Q171" s="84"/>
      <c r="R171" s="37"/>
      <c r="S171" s="37"/>
      <c r="T171" s="37"/>
      <c r="U171" s="37"/>
      <c r="V171" s="37"/>
      <c r="W171" s="14"/>
      <c r="X171" s="37"/>
      <c r="Y171" s="49"/>
      <c r="Z171" s="49"/>
    </row>
    <row r="172" spans="1:26" ht="18.75" customHeight="1">
      <c r="A172" s="296"/>
      <c r="B172" s="296"/>
      <c r="C172" s="296"/>
      <c r="D172" s="6" t="s">
        <v>10</v>
      </c>
      <c r="E172" s="6" t="s">
        <v>11</v>
      </c>
      <c r="F172" s="6" t="s">
        <v>12</v>
      </c>
      <c r="G172" s="296"/>
      <c r="H172" s="6" t="s">
        <v>13</v>
      </c>
      <c r="I172" s="6" t="s">
        <v>14</v>
      </c>
      <c r="J172" s="6" t="s">
        <v>15</v>
      </c>
      <c r="K172" s="50" t="s">
        <v>16</v>
      </c>
      <c r="L172" s="50" t="s">
        <v>17</v>
      </c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3.5" customHeight="1">
      <c r="A173" s="297" t="s">
        <v>18</v>
      </c>
      <c r="B173" s="298"/>
      <c r="C173" s="3"/>
      <c r="D173" s="3"/>
      <c r="E173" s="3"/>
      <c r="F173" s="3"/>
      <c r="G173" s="3"/>
      <c r="H173" s="3"/>
      <c r="I173" s="3"/>
      <c r="J173" s="3"/>
      <c r="K173" s="142"/>
      <c r="L173" s="143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s="9" customFormat="1" ht="13.5">
      <c r="A174" s="17">
        <v>302</v>
      </c>
      <c r="B174" s="20" t="s">
        <v>302</v>
      </c>
      <c r="C174" s="28" t="s">
        <v>131</v>
      </c>
      <c r="D174" s="19">
        <v>8.1</v>
      </c>
      <c r="E174" s="20">
        <v>9.8</v>
      </c>
      <c r="F174" s="20">
        <v>35.6</v>
      </c>
      <c r="G174" s="20">
        <v>264</v>
      </c>
      <c r="H174" s="20">
        <v>0.1</v>
      </c>
      <c r="I174" s="20">
        <v>0.12</v>
      </c>
      <c r="J174" s="20">
        <v>0.38</v>
      </c>
      <c r="K174" s="20">
        <v>104.42</v>
      </c>
      <c r="L174" s="20">
        <v>0.49</v>
      </c>
      <c r="O174" s="66"/>
      <c r="P174" s="60"/>
      <c r="Q174" s="115"/>
      <c r="R174" s="66"/>
      <c r="S174" s="66"/>
      <c r="T174" s="66"/>
      <c r="U174" s="66"/>
      <c r="V174" s="66"/>
      <c r="W174" s="66"/>
      <c r="X174" s="66"/>
      <c r="Y174" s="52"/>
      <c r="Z174" s="52"/>
    </row>
    <row r="175" spans="1:26" s="9" customFormat="1" ht="13.5">
      <c r="A175" s="21" t="s">
        <v>21</v>
      </c>
      <c r="B175" s="22" t="s">
        <v>22</v>
      </c>
      <c r="C175" s="21" t="s">
        <v>68</v>
      </c>
      <c r="D175" s="22">
        <v>1.4</v>
      </c>
      <c r="E175" s="22">
        <v>1.1</v>
      </c>
      <c r="F175" s="22">
        <v>11.3</v>
      </c>
      <c r="G175" s="22">
        <v>59</v>
      </c>
      <c r="H175" s="22">
        <v>0.12</v>
      </c>
      <c r="I175" s="22">
        <v>0.38</v>
      </c>
      <c r="J175" s="22">
        <v>0.19</v>
      </c>
      <c r="K175" s="20"/>
      <c r="L175" s="20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spans="1:26" s="9" customFormat="1" ht="13.5">
      <c r="A176" s="17" t="s">
        <v>303</v>
      </c>
      <c r="B176" s="20" t="s">
        <v>78</v>
      </c>
      <c r="C176" s="23" t="s">
        <v>150</v>
      </c>
      <c r="D176" s="31">
        <v>6.2</v>
      </c>
      <c r="E176" s="74">
        <v>4.6</v>
      </c>
      <c r="F176" s="20">
        <v>18</v>
      </c>
      <c r="G176" s="20">
        <v>133</v>
      </c>
      <c r="H176" s="24">
        <v>0.05</v>
      </c>
      <c r="I176" s="24">
        <v>0.06</v>
      </c>
      <c r="J176" s="24">
        <v>0.1</v>
      </c>
      <c r="K176" s="20">
        <v>124.52</v>
      </c>
      <c r="L176" s="20">
        <v>0.95</v>
      </c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spans="1:26" s="10" customFormat="1" ht="13.5">
      <c r="A177" s="25"/>
      <c r="B177" s="137" t="s">
        <v>27</v>
      </c>
      <c r="C177" s="48" t="s">
        <v>139</v>
      </c>
      <c r="D177" s="26">
        <f aca="true" t="shared" si="24" ref="D177:L177">SUM(D174:D176)</f>
        <v>15.7</v>
      </c>
      <c r="E177" s="26">
        <f t="shared" si="24"/>
        <v>15.5</v>
      </c>
      <c r="F177" s="26">
        <f t="shared" si="24"/>
        <v>64.9</v>
      </c>
      <c r="G177" s="26">
        <f t="shared" si="24"/>
        <v>456</v>
      </c>
      <c r="H177" s="26">
        <f t="shared" si="24"/>
        <v>0.27</v>
      </c>
      <c r="I177" s="26">
        <f t="shared" si="24"/>
        <v>0.56</v>
      </c>
      <c r="J177" s="26">
        <f t="shared" si="24"/>
        <v>0.67</v>
      </c>
      <c r="K177" s="54">
        <f t="shared" si="24"/>
        <v>228.94</v>
      </c>
      <c r="L177" s="54">
        <f t="shared" si="24"/>
        <v>1.44</v>
      </c>
      <c r="N177" s="11"/>
      <c r="O177" s="56"/>
      <c r="P177" s="147"/>
      <c r="Q177" s="153"/>
      <c r="R177" s="147"/>
      <c r="S177" s="147"/>
      <c r="T177" s="147"/>
      <c r="U177" s="147"/>
      <c r="V177" s="147"/>
      <c r="W177" s="56"/>
      <c r="X177" s="147"/>
      <c r="Y177" s="56"/>
      <c r="Z177" s="56"/>
    </row>
    <row r="178" spans="1:26" ht="13.5">
      <c r="A178" s="314" t="s">
        <v>28</v>
      </c>
      <c r="B178" s="315"/>
      <c r="C178" s="138"/>
      <c r="D178" s="139"/>
      <c r="E178" s="139"/>
      <c r="F178" s="139"/>
      <c r="G178" s="139"/>
      <c r="H178" s="139"/>
      <c r="I178" s="139"/>
      <c r="J178" s="148"/>
      <c r="K178" s="142"/>
      <c r="L178" s="143"/>
      <c r="O178" s="14"/>
      <c r="P178" s="37"/>
      <c r="Q178" s="83"/>
      <c r="R178" s="37"/>
      <c r="S178" s="37"/>
      <c r="T178" s="37"/>
      <c r="U178" s="37"/>
      <c r="V178" s="37"/>
      <c r="W178" s="37"/>
      <c r="X178" s="37"/>
      <c r="Y178" s="49"/>
      <c r="Z178" s="49"/>
    </row>
    <row r="179" spans="1:26" s="9" customFormat="1" ht="13.5">
      <c r="A179" s="17" t="s">
        <v>29</v>
      </c>
      <c r="B179" s="22" t="s">
        <v>167</v>
      </c>
      <c r="C179" s="28" t="s">
        <v>240</v>
      </c>
      <c r="D179" s="20">
        <v>0.9</v>
      </c>
      <c r="E179" s="20">
        <v>0.18</v>
      </c>
      <c r="F179" s="20">
        <v>16.52</v>
      </c>
      <c r="G179" s="20">
        <v>72</v>
      </c>
      <c r="H179" s="20">
        <v>0.04</v>
      </c>
      <c r="I179" s="20">
        <v>0.2</v>
      </c>
      <c r="J179" s="20">
        <v>3.6</v>
      </c>
      <c r="K179" s="20"/>
      <c r="L179" s="20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spans="1:26" s="10" customFormat="1" ht="13.5">
      <c r="A180" s="25"/>
      <c r="B180" s="137" t="s">
        <v>27</v>
      </c>
      <c r="C180" s="48" t="s">
        <v>241</v>
      </c>
      <c r="D180" s="29">
        <f>D179</f>
        <v>0.9</v>
      </c>
      <c r="E180" s="29">
        <f aca="true" t="shared" si="25" ref="E180:J180">E179</f>
        <v>0.18</v>
      </c>
      <c r="F180" s="29">
        <f t="shared" si="25"/>
        <v>16.52</v>
      </c>
      <c r="G180" s="29">
        <f t="shared" si="25"/>
        <v>72</v>
      </c>
      <c r="H180" s="29">
        <f t="shared" si="25"/>
        <v>0.04</v>
      </c>
      <c r="I180" s="29">
        <f t="shared" si="25"/>
        <v>0.2</v>
      </c>
      <c r="J180" s="29">
        <f t="shared" si="25"/>
        <v>3.6</v>
      </c>
      <c r="K180" s="54">
        <f>SUM(K178:K179)</f>
        <v>0</v>
      </c>
      <c r="L180" s="54">
        <f>SUM(L178:L179)</f>
        <v>0</v>
      </c>
      <c r="N180" s="11"/>
      <c r="O180" s="56"/>
      <c r="P180" s="147"/>
      <c r="Q180" s="153"/>
      <c r="R180" s="147"/>
      <c r="S180" s="147"/>
      <c r="T180" s="147"/>
      <c r="U180" s="147"/>
      <c r="V180" s="147"/>
      <c r="W180" s="56"/>
      <c r="X180" s="147"/>
      <c r="Y180" s="56"/>
      <c r="Z180" s="56"/>
    </row>
    <row r="181" spans="1:26" ht="15.75" customHeight="1">
      <c r="A181" s="297" t="s">
        <v>32</v>
      </c>
      <c r="B181" s="298"/>
      <c r="C181" s="134"/>
      <c r="D181" s="3"/>
      <c r="E181" s="3"/>
      <c r="F181" s="3"/>
      <c r="G181" s="3"/>
      <c r="H181" s="3"/>
      <c r="I181" s="3"/>
      <c r="J181" s="3"/>
      <c r="K181" s="142"/>
      <c r="L181" s="143"/>
      <c r="O181" s="14"/>
      <c r="P181" s="149"/>
      <c r="Q181" s="83"/>
      <c r="R181" s="37"/>
      <c r="S181" s="37"/>
      <c r="T181" s="37"/>
      <c r="U181" s="37"/>
      <c r="V181" s="37"/>
      <c r="W181" s="37"/>
      <c r="X181" s="37"/>
      <c r="Y181" s="49"/>
      <c r="Z181" s="49"/>
    </row>
    <row r="182" spans="1:26" s="255" customFormat="1" ht="13.5">
      <c r="A182" s="253">
        <v>16</v>
      </c>
      <c r="B182" s="247" t="s">
        <v>205</v>
      </c>
      <c r="C182" s="257" t="s">
        <v>46</v>
      </c>
      <c r="D182" s="247">
        <v>0.7</v>
      </c>
      <c r="E182" s="247">
        <v>0.1</v>
      </c>
      <c r="F182" s="247">
        <v>3.4</v>
      </c>
      <c r="G182" s="247">
        <v>17</v>
      </c>
      <c r="H182" s="247"/>
      <c r="I182" s="247"/>
      <c r="J182" s="247">
        <v>0.61</v>
      </c>
      <c r="K182" s="254"/>
      <c r="L182" s="254"/>
      <c r="O182" s="256"/>
      <c r="P182" s="256"/>
      <c r="Q182" s="256"/>
      <c r="R182" s="256"/>
      <c r="S182" s="256"/>
      <c r="T182" s="256"/>
      <c r="U182" s="256"/>
      <c r="V182" s="256"/>
      <c r="W182" s="256"/>
      <c r="X182" s="256"/>
      <c r="Y182" s="256"/>
      <c r="Z182" s="256"/>
    </row>
    <row r="183" spans="1:26" s="9" customFormat="1" ht="13.5">
      <c r="A183" s="17">
        <v>110</v>
      </c>
      <c r="B183" s="20" t="s">
        <v>112</v>
      </c>
      <c r="C183" s="28" t="s">
        <v>68</v>
      </c>
      <c r="D183" s="20">
        <v>1.4</v>
      </c>
      <c r="E183" s="20">
        <v>4.1</v>
      </c>
      <c r="F183" s="20">
        <v>9.4</v>
      </c>
      <c r="G183" s="20">
        <v>79</v>
      </c>
      <c r="H183" s="20"/>
      <c r="I183" s="20"/>
      <c r="J183" s="20">
        <v>6.38</v>
      </c>
      <c r="K183" s="20"/>
      <c r="L183" s="20"/>
      <c r="O183" s="66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spans="1:26" s="9" customFormat="1" ht="13.5">
      <c r="A184" s="17">
        <v>437</v>
      </c>
      <c r="B184" s="18" t="s">
        <v>87</v>
      </c>
      <c r="C184" s="28" t="s">
        <v>88</v>
      </c>
      <c r="D184" s="20">
        <v>14.4</v>
      </c>
      <c r="E184" s="20">
        <v>14.7</v>
      </c>
      <c r="F184" s="20">
        <v>3.2</v>
      </c>
      <c r="G184" s="20">
        <v>204</v>
      </c>
      <c r="H184" s="20"/>
      <c r="I184" s="20"/>
      <c r="J184" s="31">
        <v>1</v>
      </c>
      <c r="K184" s="20"/>
      <c r="L184" s="20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spans="1:26" s="9" customFormat="1" ht="13.5">
      <c r="A185" s="28" t="s">
        <v>346</v>
      </c>
      <c r="B185" s="18" t="s">
        <v>312</v>
      </c>
      <c r="C185" s="28" t="s">
        <v>98</v>
      </c>
      <c r="D185" s="20">
        <v>10.1</v>
      </c>
      <c r="E185" s="31">
        <v>5.9</v>
      </c>
      <c r="F185" s="20">
        <v>43.9</v>
      </c>
      <c r="G185" s="20">
        <v>290</v>
      </c>
      <c r="H185" s="20"/>
      <c r="I185" s="20"/>
      <c r="J185" s="20">
        <v>0</v>
      </c>
      <c r="K185" s="20"/>
      <c r="L185" s="20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spans="1:26" s="9" customFormat="1" ht="13.5">
      <c r="A186" s="17">
        <v>705</v>
      </c>
      <c r="B186" s="20" t="s">
        <v>39</v>
      </c>
      <c r="C186" s="28" t="s">
        <v>68</v>
      </c>
      <c r="D186" s="20">
        <v>0.6</v>
      </c>
      <c r="E186" s="20">
        <v>0.3</v>
      </c>
      <c r="F186" s="20">
        <v>27</v>
      </c>
      <c r="G186" s="20">
        <v>111</v>
      </c>
      <c r="H186" s="20">
        <v>0.01</v>
      </c>
      <c r="I186" s="20">
        <v>0.01</v>
      </c>
      <c r="J186" s="20">
        <v>80</v>
      </c>
      <c r="K186" s="20"/>
      <c r="L186" s="20"/>
      <c r="M186" s="150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spans="1:26" s="9" customFormat="1" ht="15.75" customHeight="1">
      <c r="A187" s="95" t="s">
        <v>29</v>
      </c>
      <c r="B187" s="20" t="s">
        <v>40</v>
      </c>
      <c r="C187" s="28" t="s">
        <v>55</v>
      </c>
      <c r="D187" s="20">
        <v>3.3</v>
      </c>
      <c r="E187" s="20">
        <v>0.6</v>
      </c>
      <c r="F187" s="20">
        <v>16.7</v>
      </c>
      <c r="G187" s="20">
        <v>97</v>
      </c>
      <c r="H187" s="20">
        <v>0.07</v>
      </c>
      <c r="I187" s="20">
        <v>0.03</v>
      </c>
      <c r="J187" s="20">
        <v>0</v>
      </c>
      <c r="K187" s="63">
        <v>17.5</v>
      </c>
      <c r="L187" s="63">
        <v>1.95</v>
      </c>
      <c r="O187" s="52"/>
      <c r="P187" s="60"/>
      <c r="Q187" s="80"/>
      <c r="R187" s="81"/>
      <c r="S187" s="82"/>
      <c r="T187" s="82"/>
      <c r="U187" s="82"/>
      <c r="V187" s="82"/>
      <c r="W187" s="82"/>
      <c r="X187" s="82"/>
      <c r="Y187" s="82"/>
      <c r="Z187" s="52"/>
    </row>
    <row r="188" spans="1:26" s="10" customFormat="1" ht="13.5">
      <c r="A188" s="25"/>
      <c r="B188" s="26" t="s">
        <v>27</v>
      </c>
      <c r="C188" s="48" t="s">
        <v>264</v>
      </c>
      <c r="D188" s="26">
        <f aca="true" t="shared" si="26" ref="D188:L188">SUM(D182:D187)</f>
        <v>30.500000000000004</v>
      </c>
      <c r="E188" s="26">
        <f t="shared" si="26"/>
        <v>25.7</v>
      </c>
      <c r="F188" s="26">
        <f t="shared" si="26"/>
        <v>103.60000000000001</v>
      </c>
      <c r="G188" s="26">
        <f t="shared" si="26"/>
        <v>798</v>
      </c>
      <c r="H188" s="26">
        <f t="shared" si="26"/>
        <v>0.08</v>
      </c>
      <c r="I188" s="26">
        <f t="shared" si="26"/>
        <v>0.04</v>
      </c>
      <c r="J188" s="26">
        <f t="shared" si="26"/>
        <v>87.99</v>
      </c>
      <c r="K188" s="54">
        <f t="shared" si="26"/>
        <v>17.5</v>
      </c>
      <c r="L188" s="54">
        <f t="shared" si="26"/>
        <v>1.95</v>
      </c>
      <c r="N188" s="11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ht="17.25" customHeight="1">
      <c r="A189" s="297" t="s">
        <v>41</v>
      </c>
      <c r="B189" s="297"/>
      <c r="C189" s="43"/>
      <c r="D189" s="30"/>
      <c r="E189" s="30"/>
      <c r="F189" s="30"/>
      <c r="G189" s="30"/>
      <c r="H189" s="30"/>
      <c r="I189" s="30"/>
      <c r="J189" s="30"/>
      <c r="K189" s="142"/>
      <c r="L189" s="143"/>
      <c r="O189" s="73"/>
      <c r="P189" s="37"/>
      <c r="Q189" s="83"/>
      <c r="R189" s="37"/>
      <c r="S189" s="37"/>
      <c r="T189" s="37"/>
      <c r="U189" s="37"/>
      <c r="V189" s="37"/>
      <c r="W189" s="37"/>
      <c r="X189" s="37"/>
      <c r="Y189" s="49"/>
      <c r="Z189" s="49"/>
    </row>
    <row r="190" spans="1:26" s="9" customFormat="1" ht="13.5">
      <c r="A190" s="28" t="s">
        <v>289</v>
      </c>
      <c r="B190" s="20" t="s">
        <v>290</v>
      </c>
      <c r="C190" s="28" t="s">
        <v>182</v>
      </c>
      <c r="D190" s="20">
        <v>19.9</v>
      </c>
      <c r="E190" s="20">
        <v>12.6</v>
      </c>
      <c r="F190" s="20">
        <v>26.6</v>
      </c>
      <c r="G190" s="20">
        <v>301</v>
      </c>
      <c r="H190" s="20"/>
      <c r="I190" s="20"/>
      <c r="J190" s="20">
        <v>0.3</v>
      </c>
      <c r="K190" s="20"/>
      <c r="L190" s="20"/>
      <c r="M190" s="151"/>
      <c r="O190" s="60"/>
      <c r="P190" s="66"/>
      <c r="Q190" s="79"/>
      <c r="R190" s="66"/>
      <c r="S190" s="66"/>
      <c r="T190" s="66"/>
      <c r="U190" s="66"/>
      <c r="V190" s="66"/>
      <c r="W190" s="66"/>
      <c r="X190" s="66"/>
      <c r="Y190" s="52"/>
      <c r="Z190" s="52"/>
    </row>
    <row r="191" spans="1:26" s="9" customFormat="1" ht="13.5">
      <c r="A191" s="21" t="s">
        <v>83</v>
      </c>
      <c r="B191" s="22" t="s">
        <v>42</v>
      </c>
      <c r="C191" s="47" t="s">
        <v>68</v>
      </c>
      <c r="D191" s="22">
        <v>0.1</v>
      </c>
      <c r="E191" s="22">
        <v>0.03</v>
      </c>
      <c r="F191" s="22">
        <v>9.1</v>
      </c>
      <c r="G191" s="22">
        <v>25</v>
      </c>
      <c r="H191" s="22"/>
      <c r="I191" s="22"/>
      <c r="J191" s="22">
        <v>0</v>
      </c>
      <c r="K191" s="20"/>
      <c r="L191" s="66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spans="1:26" s="9" customFormat="1" ht="13.5">
      <c r="A192" s="28" t="s">
        <v>29</v>
      </c>
      <c r="B192" s="20" t="s">
        <v>57</v>
      </c>
      <c r="C192" s="28" t="s">
        <v>31</v>
      </c>
      <c r="D192" s="20">
        <v>0.4</v>
      </c>
      <c r="E192" s="20">
        <v>0.4</v>
      </c>
      <c r="F192" s="20">
        <v>9.8</v>
      </c>
      <c r="G192" s="20">
        <v>49</v>
      </c>
      <c r="H192" s="20">
        <v>0.08</v>
      </c>
      <c r="I192" s="20">
        <v>0.06</v>
      </c>
      <c r="J192" s="20">
        <v>10</v>
      </c>
      <c r="K192" s="67"/>
      <c r="L192" s="67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spans="1:26" s="9" customFormat="1" ht="13.5">
      <c r="A193" s="21">
        <v>87</v>
      </c>
      <c r="B193" s="22" t="s">
        <v>92</v>
      </c>
      <c r="C193" s="47" t="s">
        <v>183</v>
      </c>
      <c r="D193" s="22">
        <v>4.7</v>
      </c>
      <c r="E193" s="22">
        <v>3.5</v>
      </c>
      <c r="F193" s="22">
        <v>30.7</v>
      </c>
      <c r="G193" s="22">
        <v>178</v>
      </c>
      <c r="H193" s="22"/>
      <c r="I193" s="22"/>
      <c r="J193" s="22">
        <v>0.01</v>
      </c>
      <c r="K193" s="20"/>
      <c r="L193" s="66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1:26" s="9" customFormat="1" ht="13.5">
      <c r="A194" s="17" t="s">
        <v>29</v>
      </c>
      <c r="B194" s="20" t="s">
        <v>44</v>
      </c>
      <c r="C194" s="28" t="s">
        <v>74</v>
      </c>
      <c r="D194" s="20">
        <v>2.28</v>
      </c>
      <c r="E194" s="20">
        <v>0.27</v>
      </c>
      <c r="F194" s="20">
        <v>14.1</v>
      </c>
      <c r="G194" s="20">
        <v>69</v>
      </c>
      <c r="H194" s="20">
        <v>0.09</v>
      </c>
      <c r="I194" s="20">
        <v>0.04</v>
      </c>
      <c r="J194" s="20">
        <v>0</v>
      </c>
      <c r="K194" s="68"/>
      <c r="L194" s="69"/>
      <c r="M194" s="70"/>
      <c r="O194" s="71"/>
      <c r="P194" s="66"/>
      <c r="Q194" s="79"/>
      <c r="R194" s="66"/>
      <c r="S194" s="66"/>
      <c r="T194" s="66"/>
      <c r="U194" s="66"/>
      <c r="V194" s="66"/>
      <c r="W194" s="66"/>
      <c r="X194" s="66"/>
      <c r="Y194" s="52"/>
      <c r="Z194" s="52"/>
    </row>
    <row r="195" spans="1:26" s="238" customFormat="1" ht="13.5">
      <c r="A195" s="234"/>
      <c r="B195" s="235" t="s">
        <v>27</v>
      </c>
      <c r="C195" s="236" t="s">
        <v>140</v>
      </c>
      <c r="D195" s="235">
        <f aca="true" t="shared" si="27" ref="D195:L195">SUM(D190:D194)</f>
        <v>27.38</v>
      </c>
      <c r="E195" s="235">
        <f t="shared" si="27"/>
        <v>16.8</v>
      </c>
      <c r="F195" s="235">
        <f t="shared" si="27"/>
        <v>90.3</v>
      </c>
      <c r="G195" s="235">
        <f t="shared" si="27"/>
        <v>622</v>
      </c>
      <c r="H195" s="235">
        <f t="shared" si="27"/>
        <v>0.16999999999999998</v>
      </c>
      <c r="I195" s="235">
        <f t="shared" si="27"/>
        <v>0.1</v>
      </c>
      <c r="J195" s="235">
        <f t="shared" si="27"/>
        <v>10.31</v>
      </c>
      <c r="K195" s="241">
        <f t="shared" si="27"/>
        <v>0</v>
      </c>
      <c r="L195" s="241">
        <f t="shared" si="27"/>
        <v>0</v>
      </c>
      <c r="N195" s="272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  <c r="Z195" s="239"/>
    </row>
    <row r="196" spans="1:26" ht="13.5">
      <c r="A196" s="87"/>
      <c r="B196" s="88" t="s">
        <v>47</v>
      </c>
      <c r="C196" s="87">
        <f aca="true" t="shared" si="28" ref="C196:J196">C177+C180+C188+C195</f>
        <v>1899</v>
      </c>
      <c r="D196" s="88">
        <f t="shared" si="28"/>
        <v>74.48</v>
      </c>
      <c r="E196" s="88">
        <f t="shared" si="28"/>
        <v>58.17999999999999</v>
      </c>
      <c r="F196" s="88">
        <f t="shared" si="28"/>
        <v>275.32</v>
      </c>
      <c r="G196" s="88">
        <f t="shared" si="28"/>
        <v>1948</v>
      </c>
      <c r="H196" s="88">
        <f t="shared" si="28"/>
        <v>0.56</v>
      </c>
      <c r="I196" s="88">
        <f t="shared" si="28"/>
        <v>0.9</v>
      </c>
      <c r="J196" s="88">
        <f t="shared" si="28"/>
        <v>102.57</v>
      </c>
      <c r="K196" s="72" t="e">
        <f>SUM(K175+#REF!+K186+K193+#REF!)</f>
        <v>#REF!</v>
      </c>
      <c r="L196" s="72" t="e">
        <f>SUM(L175+#REF!+L186+L193+#REF!)</f>
        <v>#REF!</v>
      </c>
      <c r="O196" s="49"/>
      <c r="P196" s="146"/>
      <c r="Q196" s="152"/>
      <c r="R196" s="146"/>
      <c r="S196" s="146"/>
      <c r="T196" s="146"/>
      <c r="U196" s="146"/>
      <c r="V196" s="146"/>
      <c r="W196" s="49"/>
      <c r="X196" s="146"/>
      <c r="Y196" s="49"/>
      <c r="Z196" s="49"/>
    </row>
    <row r="197" spans="1:26" s="9" customFormat="1" ht="13.5">
      <c r="A197" s="17">
        <v>37</v>
      </c>
      <c r="B197" s="18" t="s">
        <v>317</v>
      </c>
      <c r="C197" s="28" t="s">
        <v>46</v>
      </c>
      <c r="D197" s="20">
        <v>0.5</v>
      </c>
      <c r="E197" s="31">
        <v>2.7</v>
      </c>
      <c r="F197" s="20">
        <v>2.2</v>
      </c>
      <c r="G197" s="20">
        <v>36</v>
      </c>
      <c r="H197" s="20"/>
      <c r="I197" s="20"/>
      <c r="J197" s="20">
        <v>3.4</v>
      </c>
      <c r="K197" s="20"/>
      <c r="L197" s="20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spans="1:26" ht="13.5">
      <c r="A198" s="87"/>
      <c r="B198" s="88"/>
      <c r="C198" s="154"/>
      <c r="D198" s="88"/>
      <c r="E198" s="88"/>
      <c r="F198" s="88"/>
      <c r="G198" s="88"/>
      <c r="H198" s="88"/>
      <c r="I198" s="88"/>
      <c r="J198" s="88"/>
      <c r="K198" s="72"/>
      <c r="L198" s="72"/>
      <c r="O198" s="49"/>
      <c r="P198" s="146"/>
      <c r="Q198" s="152"/>
      <c r="R198" s="146"/>
      <c r="S198" s="146"/>
      <c r="T198" s="146"/>
      <c r="U198" s="146"/>
      <c r="V198" s="146"/>
      <c r="W198" s="49"/>
      <c r="X198" s="146"/>
      <c r="Y198" s="49"/>
      <c r="Z198" s="49"/>
    </row>
    <row r="199" spans="15:26" ht="19.5" customHeight="1"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5.75" customHeight="1">
      <c r="A200" s="301" t="s">
        <v>48</v>
      </c>
      <c r="B200" s="301"/>
      <c r="C200" s="301"/>
      <c r="D200" s="15"/>
      <c r="E200" s="15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9.5" customHeight="1">
      <c r="A201" s="301" t="s">
        <v>84</v>
      </c>
      <c r="B201" s="301"/>
      <c r="C201" s="301"/>
      <c r="D201" s="301"/>
      <c r="E201" s="15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7.25" customHeight="1">
      <c r="A202" s="301" t="s">
        <v>135</v>
      </c>
      <c r="B202" s="301"/>
      <c r="C202" s="301"/>
      <c r="D202" s="301"/>
      <c r="E202" s="15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7.25" customHeight="1">
      <c r="A203" s="296" t="s">
        <v>3</v>
      </c>
      <c r="B203" s="296" t="s">
        <v>4</v>
      </c>
      <c r="C203" s="296" t="s">
        <v>5</v>
      </c>
      <c r="D203" s="304" t="s">
        <v>6</v>
      </c>
      <c r="E203" s="305"/>
      <c r="F203" s="306"/>
      <c r="G203" s="296" t="s">
        <v>7</v>
      </c>
      <c r="H203" s="303" t="s">
        <v>8</v>
      </c>
      <c r="I203" s="303"/>
      <c r="J203" s="303"/>
      <c r="K203" s="312" t="s">
        <v>9</v>
      </c>
      <c r="L203" s="312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8.75" customHeight="1">
      <c r="A204" s="296"/>
      <c r="B204" s="296"/>
      <c r="C204" s="296"/>
      <c r="D204" s="6" t="s">
        <v>10</v>
      </c>
      <c r="E204" s="6" t="s">
        <v>11</v>
      </c>
      <c r="F204" s="6" t="s">
        <v>12</v>
      </c>
      <c r="G204" s="296"/>
      <c r="H204" s="6" t="s">
        <v>13</v>
      </c>
      <c r="I204" s="6" t="s">
        <v>14</v>
      </c>
      <c r="J204" s="6" t="s">
        <v>15</v>
      </c>
      <c r="K204" s="50" t="s">
        <v>16</v>
      </c>
      <c r="L204" s="50" t="s">
        <v>17</v>
      </c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3.5">
      <c r="A205" s="298" t="s">
        <v>94</v>
      </c>
      <c r="B205" s="313"/>
      <c r="C205" s="1"/>
      <c r="D205" s="1"/>
      <c r="E205" s="1"/>
      <c r="F205" s="1"/>
      <c r="G205" s="1"/>
      <c r="H205" s="1"/>
      <c r="I205" s="1"/>
      <c r="J205" s="1"/>
      <c r="K205" s="162"/>
      <c r="L205" s="162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s="9" customFormat="1" ht="13.5">
      <c r="A206" s="17">
        <v>161</v>
      </c>
      <c r="B206" s="20" t="s">
        <v>199</v>
      </c>
      <c r="C206" s="28" t="s">
        <v>141</v>
      </c>
      <c r="D206" s="24">
        <v>5.6</v>
      </c>
      <c r="E206" s="24">
        <v>5.6</v>
      </c>
      <c r="F206" s="24">
        <v>20.2</v>
      </c>
      <c r="G206" s="24">
        <v>153</v>
      </c>
      <c r="H206" s="24">
        <v>0.08</v>
      </c>
      <c r="I206" s="24">
        <v>0.22</v>
      </c>
      <c r="J206" s="24">
        <v>0.65</v>
      </c>
      <c r="K206" s="20">
        <v>279.13</v>
      </c>
      <c r="L206" s="20">
        <v>0.37</v>
      </c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spans="1:26" s="9" customFormat="1" ht="13.5">
      <c r="A207" s="21" t="s">
        <v>61</v>
      </c>
      <c r="B207" s="22" t="s">
        <v>62</v>
      </c>
      <c r="C207" s="47" t="s">
        <v>68</v>
      </c>
      <c r="D207" s="91">
        <v>2.8</v>
      </c>
      <c r="E207" s="91">
        <v>2.2</v>
      </c>
      <c r="F207" s="91">
        <v>14.8</v>
      </c>
      <c r="G207" s="22">
        <v>87</v>
      </c>
      <c r="H207" s="22">
        <v>0.01</v>
      </c>
      <c r="I207" s="22">
        <v>0.04</v>
      </c>
      <c r="J207" s="22">
        <v>0.52</v>
      </c>
      <c r="K207" s="20">
        <v>104.8</v>
      </c>
      <c r="L207" s="20">
        <v>0.84</v>
      </c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spans="1:26" s="9" customFormat="1" ht="13.5">
      <c r="A208" s="17" t="s">
        <v>292</v>
      </c>
      <c r="B208" s="20" t="s">
        <v>154</v>
      </c>
      <c r="C208" s="23" t="s">
        <v>168</v>
      </c>
      <c r="D208" s="20">
        <v>2.3</v>
      </c>
      <c r="E208" s="20">
        <v>8.1</v>
      </c>
      <c r="F208" s="20">
        <v>22.6</v>
      </c>
      <c r="G208" s="20">
        <v>174</v>
      </c>
      <c r="H208" s="24">
        <v>0.05</v>
      </c>
      <c r="I208" s="24">
        <v>0.02</v>
      </c>
      <c r="J208" s="24">
        <v>0</v>
      </c>
      <c r="K208" s="20">
        <v>12.1</v>
      </c>
      <c r="L208" s="20">
        <v>1.01</v>
      </c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spans="1:26" s="273" customFormat="1" ht="13.5">
      <c r="A209" s="290" t="s">
        <v>29</v>
      </c>
      <c r="B209" s="20" t="s">
        <v>51</v>
      </c>
      <c r="C209" s="291" t="s">
        <v>45</v>
      </c>
      <c r="D209" s="292">
        <v>2.4</v>
      </c>
      <c r="E209" s="292">
        <v>2.2</v>
      </c>
      <c r="F209" s="292">
        <v>0.1</v>
      </c>
      <c r="G209" s="292">
        <v>30</v>
      </c>
      <c r="H209" s="292">
        <f>SUM(H207:H208)</f>
        <v>0.060000000000000005</v>
      </c>
      <c r="I209" s="292">
        <f>SUM(I207:I208)</f>
        <v>0.06</v>
      </c>
      <c r="J209" s="292">
        <v>0</v>
      </c>
      <c r="K209" s="293">
        <f>SUM(K207:K208)</f>
        <v>116.89999999999999</v>
      </c>
      <c r="L209" s="293">
        <f>SUM(L207:L208)</f>
        <v>1.85</v>
      </c>
      <c r="O209" s="294"/>
      <c r="P209" s="294"/>
      <c r="Q209" s="294"/>
      <c r="R209" s="294"/>
      <c r="S209" s="294"/>
      <c r="T209" s="294"/>
      <c r="U209" s="294"/>
      <c r="V209" s="294"/>
      <c r="W209" s="294"/>
      <c r="X209" s="294"/>
      <c r="Y209" s="294"/>
      <c r="Z209" s="294"/>
    </row>
    <row r="210" spans="1:26" s="10" customFormat="1" ht="13.5">
      <c r="A210" s="25"/>
      <c r="B210" s="26" t="s">
        <v>27</v>
      </c>
      <c r="C210" s="48" t="s">
        <v>148</v>
      </c>
      <c r="D210" s="26">
        <f>SUM(D206:D209)</f>
        <v>13.1</v>
      </c>
      <c r="E210" s="26">
        <f aca="true" t="shared" si="29" ref="E210:J210">SUM(E206:E209)</f>
        <v>18.099999999999998</v>
      </c>
      <c r="F210" s="26">
        <f t="shared" si="29"/>
        <v>57.7</v>
      </c>
      <c r="G210" s="26">
        <f t="shared" si="29"/>
        <v>444</v>
      </c>
      <c r="H210" s="26">
        <f t="shared" si="29"/>
        <v>0.2</v>
      </c>
      <c r="I210" s="26">
        <f t="shared" si="29"/>
        <v>0.34</v>
      </c>
      <c r="J210" s="26">
        <f t="shared" si="29"/>
        <v>1.17</v>
      </c>
      <c r="K210" s="54">
        <f>SUM(K206:K208)</f>
        <v>396.03000000000003</v>
      </c>
      <c r="L210" s="54">
        <f>SUM(L206:L208)</f>
        <v>2.2199999999999998</v>
      </c>
      <c r="N210" s="11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ht="13.5">
      <c r="A211" s="297" t="s">
        <v>28</v>
      </c>
      <c r="B211" s="298"/>
      <c r="C211" s="134"/>
      <c r="D211" s="3"/>
      <c r="E211" s="3"/>
      <c r="F211" s="3"/>
      <c r="G211" s="3"/>
      <c r="H211" s="3"/>
      <c r="I211" s="3"/>
      <c r="J211" s="3"/>
      <c r="K211" s="142"/>
      <c r="L211" s="143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s="9" customFormat="1" ht="13.5">
      <c r="A212" s="17">
        <v>645</v>
      </c>
      <c r="B212" s="20" t="s">
        <v>184</v>
      </c>
      <c r="C212" s="28" t="s">
        <v>98</v>
      </c>
      <c r="D212" s="20">
        <v>0.9</v>
      </c>
      <c r="E212" s="20">
        <v>0.5</v>
      </c>
      <c r="F212" s="20">
        <v>11.9</v>
      </c>
      <c r="G212" s="20">
        <v>56</v>
      </c>
      <c r="H212" s="20"/>
      <c r="I212" s="20"/>
      <c r="J212" s="20">
        <v>22.5</v>
      </c>
      <c r="K212" s="20"/>
      <c r="L212" s="20"/>
      <c r="O212" s="52"/>
      <c r="P212" s="163"/>
      <c r="Q212" s="175"/>
      <c r="R212" s="17"/>
      <c r="S212" s="20"/>
      <c r="T212" s="20"/>
      <c r="U212" s="20"/>
      <c r="V212" s="20"/>
      <c r="W212" s="20"/>
      <c r="X212" s="63"/>
      <c r="Y212" s="20"/>
      <c r="Z212" s="52"/>
    </row>
    <row r="213" spans="1:26" s="10" customFormat="1" ht="13.5">
      <c r="A213" s="25"/>
      <c r="B213" s="26" t="s">
        <v>27</v>
      </c>
      <c r="C213" s="48" t="s">
        <v>332</v>
      </c>
      <c r="D213" s="26">
        <f>D212</f>
        <v>0.9</v>
      </c>
      <c r="E213" s="26">
        <f aca="true" t="shared" si="30" ref="E213:J213">E212</f>
        <v>0.5</v>
      </c>
      <c r="F213" s="26">
        <f t="shared" si="30"/>
        <v>11.9</v>
      </c>
      <c r="G213" s="26">
        <f t="shared" si="30"/>
        <v>56</v>
      </c>
      <c r="H213" s="26">
        <f t="shared" si="30"/>
        <v>0</v>
      </c>
      <c r="I213" s="26">
        <f t="shared" si="30"/>
        <v>0</v>
      </c>
      <c r="J213" s="26">
        <f t="shared" si="30"/>
        <v>22.5</v>
      </c>
      <c r="K213" s="54">
        <f>SUM(K211:K212)</f>
        <v>0</v>
      </c>
      <c r="L213" s="54">
        <f>SUM(L211:L212)</f>
        <v>0</v>
      </c>
      <c r="N213" s="11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ht="13.5">
      <c r="A214" s="297" t="s">
        <v>32</v>
      </c>
      <c r="B214" s="298"/>
      <c r="C214" s="134"/>
      <c r="D214" s="3"/>
      <c r="E214" s="3"/>
      <c r="F214" s="3"/>
      <c r="G214" s="3"/>
      <c r="H214" s="3"/>
      <c r="I214" s="3"/>
      <c r="J214" s="3"/>
      <c r="K214" s="142"/>
      <c r="L214" s="143"/>
      <c r="O214" s="49"/>
      <c r="P214" s="37"/>
      <c r="Q214" s="37"/>
      <c r="R214" s="83"/>
      <c r="S214" s="37"/>
      <c r="T214" s="37"/>
      <c r="U214" s="37"/>
      <c r="V214" s="37"/>
      <c r="W214" s="37"/>
      <c r="X214" s="37"/>
      <c r="Y214" s="37"/>
      <c r="Z214" s="49"/>
    </row>
    <row r="215" spans="1:26" s="9" customFormat="1" ht="17.25" customHeight="1">
      <c r="A215" s="17">
        <v>25</v>
      </c>
      <c r="B215" s="20" t="s">
        <v>242</v>
      </c>
      <c r="C215" s="28" t="s">
        <v>46</v>
      </c>
      <c r="D215" s="31">
        <v>1</v>
      </c>
      <c r="E215" s="20">
        <v>3.6</v>
      </c>
      <c r="F215" s="31">
        <v>3.8</v>
      </c>
      <c r="G215" s="20">
        <v>51</v>
      </c>
      <c r="H215" s="20">
        <v>0.05</v>
      </c>
      <c r="I215" s="20">
        <v>0.03</v>
      </c>
      <c r="J215" s="20">
        <v>1.5</v>
      </c>
      <c r="K215" s="20">
        <v>15.58</v>
      </c>
      <c r="L215" s="20">
        <v>0.85</v>
      </c>
      <c r="O215" s="60"/>
      <c r="P215" s="62"/>
      <c r="Q215" s="115"/>
      <c r="R215" s="66"/>
      <c r="S215" s="66"/>
      <c r="T215" s="66"/>
      <c r="U215" s="66"/>
      <c r="V215" s="66"/>
      <c r="W215" s="60"/>
      <c r="X215" s="66"/>
      <c r="Y215" s="52"/>
      <c r="Z215" s="52"/>
    </row>
    <row r="216" spans="1:26" s="9" customFormat="1" ht="13.5">
      <c r="A216" s="17">
        <v>132</v>
      </c>
      <c r="B216" s="20" t="s">
        <v>95</v>
      </c>
      <c r="C216" s="28" t="s">
        <v>68</v>
      </c>
      <c r="D216" s="20">
        <v>1.7</v>
      </c>
      <c r="E216" s="20">
        <v>4.8</v>
      </c>
      <c r="F216" s="20">
        <v>12.3</v>
      </c>
      <c r="G216" s="20">
        <v>104</v>
      </c>
      <c r="H216" s="20"/>
      <c r="I216" s="20"/>
      <c r="J216" s="20">
        <v>5.36</v>
      </c>
      <c r="K216" s="20"/>
      <c r="L216" s="20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spans="1:26" s="9" customFormat="1" ht="17.25" customHeight="1">
      <c r="A217" s="28" t="s">
        <v>347</v>
      </c>
      <c r="B217" s="20" t="s">
        <v>34</v>
      </c>
      <c r="C217" s="28" t="s">
        <v>132</v>
      </c>
      <c r="D217" s="31">
        <v>8.3</v>
      </c>
      <c r="E217" s="20">
        <v>14.3</v>
      </c>
      <c r="F217" s="31">
        <v>9.7</v>
      </c>
      <c r="G217" s="20">
        <v>203</v>
      </c>
      <c r="H217" s="20"/>
      <c r="I217" s="20"/>
      <c r="J217" s="31">
        <v>0</v>
      </c>
      <c r="K217" s="20"/>
      <c r="L217" s="20"/>
      <c r="O217" s="60"/>
      <c r="P217" s="62"/>
      <c r="Q217" s="115"/>
      <c r="R217" s="66"/>
      <c r="S217" s="66"/>
      <c r="T217" s="66"/>
      <c r="U217" s="66"/>
      <c r="V217" s="66"/>
      <c r="W217" s="60"/>
      <c r="X217" s="66"/>
      <c r="Y217" s="52"/>
      <c r="Z217" s="52"/>
    </row>
    <row r="218" spans="1:26" s="9" customFormat="1" ht="13.5">
      <c r="A218" s="17" t="s">
        <v>304</v>
      </c>
      <c r="B218" s="18" t="s">
        <v>53</v>
      </c>
      <c r="C218" s="28" t="s">
        <v>23</v>
      </c>
      <c r="D218" s="31">
        <v>3.3</v>
      </c>
      <c r="E218" s="31">
        <v>4.9</v>
      </c>
      <c r="F218" s="20">
        <v>14.1</v>
      </c>
      <c r="G218" s="20">
        <v>113</v>
      </c>
      <c r="H218" s="20"/>
      <c r="I218" s="20"/>
      <c r="J218" s="20">
        <v>24.7</v>
      </c>
      <c r="K218" s="20"/>
      <c r="L218" s="20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spans="1:26" s="9" customFormat="1" ht="13.5">
      <c r="A219" s="17" t="s">
        <v>293</v>
      </c>
      <c r="B219" s="18" t="s">
        <v>265</v>
      </c>
      <c r="C219" s="28" t="s">
        <v>68</v>
      </c>
      <c r="D219" s="20">
        <v>0.9</v>
      </c>
      <c r="E219" s="20">
        <v>0.05</v>
      </c>
      <c r="F219" s="31">
        <v>20.6</v>
      </c>
      <c r="G219" s="20">
        <v>89</v>
      </c>
      <c r="H219" s="20">
        <v>0</v>
      </c>
      <c r="I219" s="20">
        <v>0</v>
      </c>
      <c r="J219" s="20">
        <v>0.13</v>
      </c>
      <c r="K219" s="20">
        <v>28.69</v>
      </c>
      <c r="L219" s="20">
        <v>0.08</v>
      </c>
      <c r="O219" s="60"/>
      <c r="P219" s="66"/>
      <c r="Q219" s="79"/>
      <c r="R219" s="66"/>
      <c r="S219" s="66"/>
      <c r="T219" s="66"/>
      <c r="U219" s="66"/>
      <c r="V219" s="66"/>
      <c r="W219" s="66"/>
      <c r="X219" s="66"/>
      <c r="Y219" s="52"/>
      <c r="Z219" s="52"/>
    </row>
    <row r="220" spans="1:26" s="9" customFormat="1" ht="15.75" customHeight="1">
      <c r="A220" s="95" t="s">
        <v>29</v>
      </c>
      <c r="B220" s="20" t="s">
        <v>40</v>
      </c>
      <c r="C220" s="28" t="s">
        <v>55</v>
      </c>
      <c r="D220" s="20">
        <v>3.3</v>
      </c>
      <c r="E220" s="20">
        <v>0.6</v>
      </c>
      <c r="F220" s="20">
        <v>16.7</v>
      </c>
      <c r="G220" s="20">
        <v>97</v>
      </c>
      <c r="H220" s="20">
        <v>0.07</v>
      </c>
      <c r="I220" s="20">
        <v>0.03</v>
      </c>
      <c r="J220" s="20">
        <v>0</v>
      </c>
      <c r="K220" s="63">
        <v>17.5</v>
      </c>
      <c r="L220" s="63">
        <v>1.95</v>
      </c>
      <c r="O220" s="52"/>
      <c r="P220" s="60"/>
      <c r="Q220" s="80"/>
      <c r="R220" s="81"/>
      <c r="S220" s="82"/>
      <c r="T220" s="82"/>
      <c r="U220" s="82"/>
      <c r="V220" s="82"/>
      <c r="W220" s="82"/>
      <c r="X220" s="82"/>
      <c r="Y220" s="82"/>
      <c r="Z220" s="52"/>
    </row>
    <row r="221" spans="1:26" s="12" customFormat="1" ht="13.5">
      <c r="A221" s="155"/>
      <c r="B221" s="156" t="s">
        <v>27</v>
      </c>
      <c r="C221" s="48" t="s">
        <v>202</v>
      </c>
      <c r="D221" s="277">
        <f>SUM(D215:D220)</f>
        <v>18.5</v>
      </c>
      <c r="E221" s="277">
        <f aca="true" t="shared" si="31" ref="E221:J221">SUM(E215:E220)</f>
        <v>28.250000000000004</v>
      </c>
      <c r="F221" s="277">
        <f t="shared" si="31"/>
        <v>77.2</v>
      </c>
      <c r="G221" s="277">
        <f t="shared" si="31"/>
        <v>657</v>
      </c>
      <c r="H221" s="277">
        <f t="shared" si="31"/>
        <v>0.12000000000000001</v>
      </c>
      <c r="I221" s="277">
        <f t="shared" si="31"/>
        <v>0.06</v>
      </c>
      <c r="J221" s="277">
        <f t="shared" si="31"/>
        <v>31.689999999999998</v>
      </c>
      <c r="K221" s="164">
        <f>SUM(K219:K220)</f>
        <v>46.19</v>
      </c>
      <c r="L221" s="164">
        <f>SUM(L219:L220)</f>
        <v>2.03</v>
      </c>
      <c r="N221" s="274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</row>
    <row r="222" spans="1:26" ht="21.75" customHeight="1">
      <c r="A222" s="299" t="s">
        <v>41</v>
      </c>
      <c r="B222" s="299"/>
      <c r="C222" s="134"/>
      <c r="D222" s="3"/>
      <c r="E222" s="3"/>
      <c r="F222" s="3"/>
      <c r="G222" s="3"/>
      <c r="H222" s="3"/>
      <c r="I222" s="3"/>
      <c r="J222" s="3"/>
      <c r="K222" s="142"/>
      <c r="L222" s="143"/>
      <c r="O222" s="14"/>
      <c r="P222" s="166"/>
      <c r="Q222" s="83"/>
      <c r="R222" s="37"/>
      <c r="S222" s="37"/>
      <c r="T222" s="37"/>
      <c r="U222" s="37"/>
      <c r="V222" s="37"/>
      <c r="W222" s="37"/>
      <c r="X222" s="37"/>
      <c r="Y222" s="49"/>
      <c r="Z222" s="49"/>
    </row>
    <row r="223" spans="1:26" s="9" customFormat="1" ht="13.5">
      <c r="A223" s="46" t="s">
        <v>294</v>
      </c>
      <c r="B223" s="20" t="s">
        <v>160</v>
      </c>
      <c r="C223" s="28" t="s">
        <v>20</v>
      </c>
      <c r="D223" s="31">
        <v>3.6</v>
      </c>
      <c r="E223" s="20">
        <v>3.7</v>
      </c>
      <c r="F223" s="20">
        <v>36.8</v>
      </c>
      <c r="G223" s="20">
        <v>202</v>
      </c>
      <c r="H223" s="24"/>
      <c r="I223" s="24"/>
      <c r="J223" s="24">
        <v>0</v>
      </c>
      <c r="K223" s="20"/>
      <c r="L223" s="20"/>
      <c r="N223" s="60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spans="1:26" s="9" customFormat="1" ht="13.5">
      <c r="A224" s="28" t="s">
        <v>295</v>
      </c>
      <c r="B224" s="18" t="s">
        <v>185</v>
      </c>
      <c r="C224" s="28" t="s">
        <v>134</v>
      </c>
      <c r="D224" s="20">
        <v>6.9</v>
      </c>
      <c r="E224" s="20">
        <v>6.4</v>
      </c>
      <c r="F224" s="20">
        <v>11.1</v>
      </c>
      <c r="G224" s="20">
        <v>132</v>
      </c>
      <c r="H224" s="20"/>
      <c r="I224" s="20"/>
      <c r="J224" s="20">
        <v>0.2</v>
      </c>
      <c r="K224" s="20"/>
      <c r="L224" s="20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spans="1:26" s="9" customFormat="1" ht="13.5">
      <c r="A225" s="17" t="s">
        <v>29</v>
      </c>
      <c r="B225" s="135" t="s">
        <v>186</v>
      </c>
      <c r="C225" s="28" t="s">
        <v>99</v>
      </c>
      <c r="D225" s="20">
        <v>1.9</v>
      </c>
      <c r="E225" s="20">
        <v>2.5</v>
      </c>
      <c r="F225" s="20">
        <v>18.6</v>
      </c>
      <c r="G225" s="20">
        <v>104</v>
      </c>
      <c r="H225" s="20"/>
      <c r="I225" s="20"/>
      <c r="J225" s="20">
        <v>0</v>
      </c>
      <c r="K225" s="20"/>
      <c r="L225" s="20"/>
      <c r="O225" s="60"/>
      <c r="P225" s="145"/>
      <c r="Q225" s="79"/>
      <c r="R225" s="66"/>
      <c r="S225" s="66"/>
      <c r="T225" s="66"/>
      <c r="U225" s="66"/>
      <c r="V225" s="66"/>
      <c r="W225" s="66"/>
      <c r="X225" s="66"/>
      <c r="Y225" s="52"/>
      <c r="Z225" s="52"/>
    </row>
    <row r="226" spans="1:26" s="9" customFormat="1" ht="13.5">
      <c r="A226" s="17" t="s">
        <v>21</v>
      </c>
      <c r="B226" s="20" t="s">
        <v>73</v>
      </c>
      <c r="C226" s="28" t="s">
        <v>68</v>
      </c>
      <c r="D226" s="20">
        <v>0.2</v>
      </c>
      <c r="E226" s="20">
        <v>0.03</v>
      </c>
      <c r="F226" s="20">
        <v>9.3</v>
      </c>
      <c r="G226" s="20">
        <v>38</v>
      </c>
      <c r="H226" s="20">
        <v>0.84</v>
      </c>
      <c r="I226" s="20">
        <v>0</v>
      </c>
      <c r="J226" s="20">
        <v>1.12</v>
      </c>
      <c r="K226" s="20"/>
      <c r="L226" s="20"/>
      <c r="M226" s="111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spans="1:26" s="9" customFormat="1" ht="13.5">
      <c r="A227" s="28" t="s">
        <v>223</v>
      </c>
      <c r="B227" s="20" t="s">
        <v>43</v>
      </c>
      <c r="C227" s="32" t="s">
        <v>31</v>
      </c>
      <c r="D227" s="20">
        <v>0.9</v>
      </c>
      <c r="E227" s="20">
        <v>0.2</v>
      </c>
      <c r="F227" s="20">
        <v>8.1</v>
      </c>
      <c r="G227" s="20">
        <v>44</v>
      </c>
      <c r="H227" s="20">
        <v>15</v>
      </c>
      <c r="I227" s="20"/>
      <c r="J227" s="20">
        <v>60</v>
      </c>
      <c r="K227" s="63">
        <v>17.5</v>
      </c>
      <c r="L227" s="63">
        <v>1.95</v>
      </c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spans="1:26" s="9" customFormat="1" ht="13.5">
      <c r="A228" s="17" t="s">
        <v>223</v>
      </c>
      <c r="B228" s="20" t="s">
        <v>44</v>
      </c>
      <c r="C228" s="28" t="s">
        <v>74</v>
      </c>
      <c r="D228" s="20">
        <v>2.28</v>
      </c>
      <c r="E228" s="20">
        <v>0.27</v>
      </c>
      <c r="F228" s="20">
        <v>14.1</v>
      </c>
      <c r="G228" s="20">
        <v>69</v>
      </c>
      <c r="H228" s="20">
        <v>0.09</v>
      </c>
      <c r="I228" s="20">
        <v>0.04</v>
      </c>
      <c r="J228" s="20">
        <v>0</v>
      </c>
      <c r="K228" s="68"/>
      <c r="L228" s="69"/>
      <c r="M228" s="70"/>
      <c r="O228" s="71"/>
      <c r="P228" s="66"/>
      <c r="Q228" s="79"/>
      <c r="R228" s="66"/>
      <c r="S228" s="66"/>
      <c r="T228" s="66"/>
      <c r="U228" s="66"/>
      <c r="V228" s="66"/>
      <c r="W228" s="66"/>
      <c r="X228" s="66"/>
      <c r="Y228" s="52"/>
      <c r="Z228" s="52"/>
    </row>
    <row r="229" spans="1:26" s="13" customFormat="1" ht="13.5">
      <c r="A229" s="157"/>
      <c r="B229" s="158" t="s">
        <v>27</v>
      </c>
      <c r="C229" s="157">
        <v>584</v>
      </c>
      <c r="D229" s="158">
        <f aca="true" t="shared" si="32" ref="D229:L229">SUM(D223:D228)</f>
        <v>15.78</v>
      </c>
      <c r="E229" s="158">
        <f t="shared" si="32"/>
        <v>13.1</v>
      </c>
      <c r="F229" s="158">
        <f t="shared" si="32"/>
        <v>97.99999999999999</v>
      </c>
      <c r="G229" s="158">
        <f t="shared" si="32"/>
        <v>589</v>
      </c>
      <c r="H229" s="158">
        <f t="shared" si="32"/>
        <v>15.93</v>
      </c>
      <c r="I229" s="158">
        <f t="shared" si="32"/>
        <v>0.04</v>
      </c>
      <c r="J229" s="158">
        <f t="shared" si="32"/>
        <v>61.32</v>
      </c>
      <c r="K229" s="167">
        <f t="shared" si="32"/>
        <v>17.5</v>
      </c>
      <c r="L229" s="168">
        <f t="shared" si="32"/>
        <v>1.95</v>
      </c>
      <c r="M229" s="169"/>
      <c r="N229" s="275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</row>
    <row r="230" spans="1:26" ht="13.5">
      <c r="A230" s="87"/>
      <c r="B230" s="88" t="s">
        <v>47</v>
      </c>
      <c r="C230" s="266">
        <f>C210+C213+C221+C229</f>
        <v>2001</v>
      </c>
      <c r="D230" s="278">
        <f>D210+D213+D221+D229</f>
        <v>48.28</v>
      </c>
      <c r="E230" s="278">
        <f aca="true" t="shared" si="33" ref="E230:J230">E210+E213+E221+E229</f>
        <v>59.95</v>
      </c>
      <c r="F230" s="278">
        <f t="shared" si="33"/>
        <v>244.8</v>
      </c>
      <c r="G230" s="278">
        <f t="shared" si="33"/>
        <v>1746</v>
      </c>
      <c r="H230" s="278">
        <f t="shared" si="33"/>
        <v>16.25</v>
      </c>
      <c r="I230" s="278">
        <f t="shared" si="33"/>
        <v>0.44</v>
      </c>
      <c r="J230" s="278">
        <f t="shared" si="33"/>
        <v>116.68</v>
      </c>
      <c r="K230" s="170" t="e">
        <f>SUM(K210+#REF!+#REF!+K229)</f>
        <v>#REF!</v>
      </c>
      <c r="L230" s="171" t="e">
        <f>SUM(L210+#REF!+#REF!+L229)</f>
        <v>#REF!</v>
      </c>
      <c r="M230" s="172"/>
      <c r="O230" s="49"/>
      <c r="P230" s="173"/>
      <c r="Q230" s="37"/>
      <c r="R230" s="84"/>
      <c r="S230" s="37"/>
      <c r="T230" s="37"/>
      <c r="U230" s="37"/>
      <c r="V230" s="37"/>
      <c r="W230" s="37"/>
      <c r="X230" s="14"/>
      <c r="Y230" s="37"/>
      <c r="Z230" s="49"/>
    </row>
    <row r="231" spans="1:26" s="9" customFormat="1" ht="14.25" customHeight="1">
      <c r="A231" s="17">
        <v>25.04</v>
      </c>
      <c r="B231" s="27" t="s">
        <v>237</v>
      </c>
      <c r="C231" s="28" t="s">
        <v>46</v>
      </c>
      <c r="D231" s="20">
        <v>0.6</v>
      </c>
      <c r="E231" s="20">
        <v>0.1</v>
      </c>
      <c r="F231" s="20">
        <v>2.2</v>
      </c>
      <c r="G231" s="20">
        <v>15</v>
      </c>
      <c r="H231" s="20"/>
      <c r="I231" s="20"/>
      <c r="J231" s="20">
        <v>14.7</v>
      </c>
      <c r="K231" s="20">
        <v>15.58</v>
      </c>
      <c r="L231" s="20">
        <v>0.85</v>
      </c>
      <c r="O231" s="60"/>
      <c r="P231" s="62"/>
      <c r="Q231" s="115"/>
      <c r="R231" s="66"/>
      <c r="S231" s="66"/>
      <c r="T231" s="66"/>
      <c r="U231" s="66"/>
      <c r="V231" s="66"/>
      <c r="W231" s="60"/>
      <c r="X231" s="66"/>
      <c r="Y231" s="52"/>
      <c r="Z231" s="52"/>
    </row>
    <row r="232" spans="2:26" ht="13.5">
      <c r="B232" s="37"/>
      <c r="C232" s="83"/>
      <c r="D232" s="37"/>
      <c r="E232" s="37"/>
      <c r="F232" s="37"/>
      <c r="G232" s="37"/>
      <c r="H232" s="37"/>
      <c r="J232" s="37"/>
      <c r="M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5:26" ht="13.5">
      <c r="O233" s="73"/>
      <c r="P233" s="37"/>
      <c r="Q233" s="83"/>
      <c r="R233" s="37"/>
      <c r="S233" s="37"/>
      <c r="T233" s="37"/>
      <c r="U233" s="37"/>
      <c r="V233" s="37"/>
      <c r="W233" s="14"/>
      <c r="X233" s="37"/>
      <c r="Y233" s="49"/>
      <c r="Z233" s="49"/>
    </row>
    <row r="234" spans="2:26" ht="11.25" customHeight="1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8">
      <c r="A235" s="301" t="s">
        <v>58</v>
      </c>
      <c r="B235" s="301"/>
      <c r="C235" s="301"/>
      <c r="D235" s="15"/>
      <c r="E235" s="15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6.5" customHeight="1">
      <c r="A236" s="301" t="s">
        <v>84</v>
      </c>
      <c r="B236" s="301"/>
      <c r="C236" s="301"/>
      <c r="D236" s="301"/>
      <c r="E236" s="15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7.25" customHeight="1">
      <c r="A237" s="301" t="s">
        <v>130</v>
      </c>
      <c r="B237" s="301"/>
      <c r="C237" s="301"/>
      <c r="D237" s="301"/>
      <c r="E237" s="15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20.25" customHeight="1">
      <c r="A238" s="296" t="s">
        <v>3</v>
      </c>
      <c r="B238" s="296" t="s">
        <v>4</v>
      </c>
      <c r="C238" s="296" t="s">
        <v>5</v>
      </c>
      <c r="D238" s="303" t="s">
        <v>6</v>
      </c>
      <c r="E238" s="303"/>
      <c r="F238" s="303"/>
      <c r="G238" s="310" t="s">
        <v>7</v>
      </c>
      <c r="H238" s="6" t="s">
        <v>8</v>
      </c>
      <c r="I238" s="6"/>
      <c r="J238" s="303" t="s">
        <v>8</v>
      </c>
      <c r="K238" s="303"/>
      <c r="L238" s="303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8.75" customHeight="1">
      <c r="A239" s="296"/>
      <c r="B239" s="296"/>
      <c r="C239" s="296"/>
      <c r="D239" s="6" t="s">
        <v>10</v>
      </c>
      <c r="E239" s="6" t="s">
        <v>11</v>
      </c>
      <c r="F239" s="6" t="s">
        <v>12</v>
      </c>
      <c r="G239" s="311"/>
      <c r="H239" s="6" t="s">
        <v>13</v>
      </c>
      <c r="I239" s="6" t="s">
        <v>14</v>
      </c>
      <c r="J239" s="6" t="s">
        <v>15</v>
      </c>
      <c r="K239" s="6" t="s">
        <v>16</v>
      </c>
      <c r="L239" s="6" t="s">
        <v>17</v>
      </c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3.5">
      <c r="A240" s="307" t="s">
        <v>18</v>
      </c>
      <c r="B240" s="308"/>
      <c r="C240" s="159"/>
      <c r="D240" s="159"/>
      <c r="E240" s="159"/>
      <c r="F240" s="159"/>
      <c r="G240" s="159"/>
      <c r="H240" s="159"/>
      <c r="I240" s="159"/>
      <c r="J240" s="159"/>
      <c r="K240" s="159"/>
      <c r="L240" s="174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s="9" customFormat="1" ht="13.5">
      <c r="A241" s="17">
        <v>311</v>
      </c>
      <c r="B241" s="20" t="s">
        <v>100</v>
      </c>
      <c r="C241" s="44" t="s">
        <v>131</v>
      </c>
      <c r="D241" s="160">
        <v>6</v>
      </c>
      <c r="E241" s="160">
        <v>8</v>
      </c>
      <c r="F241" s="24">
        <v>36.4</v>
      </c>
      <c r="G241" s="24">
        <v>236</v>
      </c>
      <c r="H241" s="24">
        <v>0.004</v>
      </c>
      <c r="I241" s="24">
        <v>0.11</v>
      </c>
      <c r="J241" s="24">
        <v>0.51</v>
      </c>
      <c r="K241" s="20">
        <v>128.82</v>
      </c>
      <c r="L241" s="20">
        <v>1.17</v>
      </c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spans="1:26" s="9" customFormat="1" ht="13.5">
      <c r="A242" s="21" t="s">
        <v>69</v>
      </c>
      <c r="B242" s="22" t="s">
        <v>70</v>
      </c>
      <c r="C242" s="21" t="s">
        <v>68</v>
      </c>
      <c r="D242" s="91">
        <v>3.6</v>
      </c>
      <c r="E242" s="22">
        <v>3.3</v>
      </c>
      <c r="F242" s="22">
        <v>13.7</v>
      </c>
      <c r="G242" s="22">
        <v>100</v>
      </c>
      <c r="H242" s="22">
        <v>0.03</v>
      </c>
      <c r="I242" s="22">
        <v>0.12</v>
      </c>
      <c r="J242" s="22">
        <v>0.52</v>
      </c>
      <c r="K242" s="20">
        <v>51.37</v>
      </c>
      <c r="L242" s="20">
        <v>0.01</v>
      </c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spans="1:26" s="9" customFormat="1" ht="17.25" customHeight="1">
      <c r="A243" s="17" t="s">
        <v>305</v>
      </c>
      <c r="B243" s="20" t="s">
        <v>101</v>
      </c>
      <c r="C243" s="28" t="s">
        <v>168</v>
      </c>
      <c r="D243" s="20">
        <v>6.2</v>
      </c>
      <c r="E243" s="20">
        <v>11.9</v>
      </c>
      <c r="F243" s="20">
        <v>14.8</v>
      </c>
      <c r="G243" s="20">
        <v>196</v>
      </c>
      <c r="H243" s="24">
        <v>0.04</v>
      </c>
      <c r="I243" s="24">
        <v>0.07</v>
      </c>
      <c r="J243" s="24">
        <v>0.1</v>
      </c>
      <c r="K243" s="20">
        <v>104.8</v>
      </c>
      <c r="L243" s="20">
        <v>0.84</v>
      </c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spans="1:26" s="10" customFormat="1" ht="13.5">
      <c r="A244" s="25"/>
      <c r="B244" s="26" t="s">
        <v>27</v>
      </c>
      <c r="C244" s="227">
        <v>460</v>
      </c>
      <c r="D244" s="26">
        <f aca="true" t="shared" si="34" ref="D244:J244">SUM(D241:D243)</f>
        <v>15.8</v>
      </c>
      <c r="E244" s="26">
        <f t="shared" si="34"/>
        <v>23.200000000000003</v>
      </c>
      <c r="F244" s="26">
        <f t="shared" si="34"/>
        <v>64.89999999999999</v>
      </c>
      <c r="G244" s="26">
        <f t="shared" si="34"/>
        <v>532</v>
      </c>
      <c r="H244" s="26">
        <f t="shared" si="34"/>
        <v>0.07400000000000001</v>
      </c>
      <c r="I244" s="26">
        <f t="shared" si="34"/>
        <v>0.3</v>
      </c>
      <c r="J244" s="26">
        <f t="shared" si="34"/>
        <v>1.1300000000000001</v>
      </c>
      <c r="K244" s="3"/>
      <c r="L244" s="4"/>
      <c r="N244" s="11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ht="13.5" customHeight="1">
      <c r="A245" s="297" t="s">
        <v>28</v>
      </c>
      <c r="B245" s="298"/>
      <c r="C245" s="161"/>
      <c r="D245" s="3"/>
      <c r="E245" s="3"/>
      <c r="F245" s="3"/>
      <c r="G245" s="3"/>
      <c r="H245" s="3"/>
      <c r="I245" s="3"/>
      <c r="J245" s="3"/>
      <c r="K245" s="75">
        <v>14.1</v>
      </c>
      <c r="L245" s="75">
        <v>0.86</v>
      </c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s="9" customFormat="1" ht="13.5">
      <c r="A246" s="17"/>
      <c r="B246" s="27" t="s">
        <v>30</v>
      </c>
      <c r="C246" s="28" t="s">
        <v>240</v>
      </c>
      <c r="D246" s="20">
        <v>1</v>
      </c>
      <c r="E246" s="20">
        <v>0.2</v>
      </c>
      <c r="F246" s="20">
        <v>20.2</v>
      </c>
      <c r="G246" s="20">
        <v>86</v>
      </c>
      <c r="H246" s="20"/>
      <c r="I246" s="20"/>
      <c r="J246" s="20">
        <v>4</v>
      </c>
      <c r="K246" s="20"/>
      <c r="L246" s="20"/>
      <c r="O246" s="52"/>
      <c r="P246" s="114"/>
      <c r="Q246" s="66"/>
      <c r="R246" s="79"/>
      <c r="S246" s="66"/>
      <c r="T246" s="66"/>
      <c r="U246" s="66"/>
      <c r="V246" s="66"/>
      <c r="W246" s="66"/>
      <c r="X246" s="66"/>
      <c r="Y246" s="66"/>
      <c r="Z246" s="52"/>
    </row>
    <row r="247" spans="1:26" s="10" customFormat="1" ht="13.5">
      <c r="A247" s="25"/>
      <c r="B247" s="26" t="s">
        <v>27</v>
      </c>
      <c r="C247" s="227">
        <v>180</v>
      </c>
      <c r="D247" s="29">
        <f>D246</f>
        <v>1</v>
      </c>
      <c r="E247" s="29">
        <f aca="true" t="shared" si="35" ref="E247:J247">E246</f>
        <v>0.2</v>
      </c>
      <c r="F247" s="29">
        <f t="shared" si="35"/>
        <v>20.2</v>
      </c>
      <c r="G247" s="29">
        <f t="shared" si="35"/>
        <v>86</v>
      </c>
      <c r="H247" s="29">
        <f t="shared" si="35"/>
        <v>0</v>
      </c>
      <c r="I247" s="29">
        <f t="shared" si="35"/>
        <v>0</v>
      </c>
      <c r="J247" s="29">
        <f t="shared" si="35"/>
        <v>4</v>
      </c>
      <c r="K247" s="3"/>
      <c r="L247" s="4"/>
      <c r="N247" s="11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ht="13.5">
      <c r="A248" s="297" t="s">
        <v>32</v>
      </c>
      <c r="B248" s="298"/>
      <c r="C248" s="161"/>
      <c r="D248" s="3"/>
      <c r="E248" s="3"/>
      <c r="F248" s="3"/>
      <c r="G248" s="3"/>
      <c r="H248" s="3"/>
      <c r="I248" s="3"/>
      <c r="J248" s="3"/>
      <c r="K248" s="75">
        <v>8.4</v>
      </c>
      <c r="L248" s="75">
        <v>0.54</v>
      </c>
      <c r="O248" s="37"/>
      <c r="P248" s="37"/>
      <c r="Q248" s="166"/>
      <c r="R248" s="84"/>
      <c r="S248" s="37"/>
      <c r="T248" s="37"/>
      <c r="U248" s="37"/>
      <c r="V248" s="37"/>
      <c r="W248" s="37"/>
      <c r="X248" s="37"/>
      <c r="Y248" s="37"/>
      <c r="Z248" s="49"/>
    </row>
    <row r="249" spans="1:26" s="9" customFormat="1" ht="13.5">
      <c r="A249" s="44">
        <v>78</v>
      </c>
      <c r="B249" s="20" t="s">
        <v>102</v>
      </c>
      <c r="C249" s="28" t="s">
        <v>46</v>
      </c>
      <c r="D249" s="31">
        <v>1.1</v>
      </c>
      <c r="E249" s="20">
        <v>4.3</v>
      </c>
      <c r="F249" s="20">
        <v>5.6</v>
      </c>
      <c r="G249" s="20">
        <v>65</v>
      </c>
      <c r="H249" s="24">
        <v>0.02</v>
      </c>
      <c r="I249" s="24">
        <v>0.02</v>
      </c>
      <c r="J249" s="24">
        <v>2</v>
      </c>
      <c r="K249" s="20">
        <v>221.7</v>
      </c>
      <c r="L249" s="20">
        <v>0.17</v>
      </c>
      <c r="N249" s="60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spans="1:26" s="9" customFormat="1" ht="19.5" customHeight="1">
      <c r="A250" s="17">
        <v>135</v>
      </c>
      <c r="B250" s="18" t="s">
        <v>200</v>
      </c>
      <c r="C250" s="28" t="s">
        <v>68</v>
      </c>
      <c r="D250" s="20">
        <v>1.5</v>
      </c>
      <c r="E250" s="20">
        <v>4.1</v>
      </c>
      <c r="F250" s="20">
        <v>8.5</v>
      </c>
      <c r="G250" s="20">
        <v>81</v>
      </c>
      <c r="H250" s="20">
        <v>0.03</v>
      </c>
      <c r="I250" s="20">
        <v>0.03</v>
      </c>
      <c r="J250" s="20">
        <v>6.82</v>
      </c>
      <c r="K250" s="20">
        <v>50.88</v>
      </c>
      <c r="L250" s="20">
        <v>2.03</v>
      </c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spans="1:26" s="9" customFormat="1" ht="17.25" customHeight="1">
      <c r="A251" s="17">
        <v>487</v>
      </c>
      <c r="B251" s="18" t="s">
        <v>103</v>
      </c>
      <c r="C251" s="28" t="s">
        <v>187</v>
      </c>
      <c r="D251" s="20">
        <v>12.5</v>
      </c>
      <c r="E251" s="20">
        <v>11.8</v>
      </c>
      <c r="F251" s="20">
        <v>0.2</v>
      </c>
      <c r="G251" s="20">
        <v>158</v>
      </c>
      <c r="H251" s="20"/>
      <c r="I251" s="20"/>
      <c r="J251" s="20">
        <v>0.6</v>
      </c>
      <c r="K251" s="20"/>
      <c r="L251" s="20"/>
      <c r="O251" s="60"/>
      <c r="P251" s="60"/>
      <c r="Q251" s="66"/>
      <c r="R251" s="79"/>
      <c r="S251" s="66"/>
      <c r="T251" s="66"/>
      <c r="U251" s="66"/>
      <c r="V251" s="66"/>
      <c r="W251" s="66"/>
      <c r="X251" s="60"/>
      <c r="Y251" s="66"/>
      <c r="Z251" s="52"/>
    </row>
    <row r="252" spans="1:26" s="9" customFormat="1" ht="13.5">
      <c r="A252" s="17">
        <v>332</v>
      </c>
      <c r="B252" s="18" t="s">
        <v>201</v>
      </c>
      <c r="C252" s="17" t="s">
        <v>98</v>
      </c>
      <c r="D252" s="20">
        <v>5.5</v>
      </c>
      <c r="E252" s="20">
        <v>4.2</v>
      </c>
      <c r="F252" s="20">
        <v>33.3</v>
      </c>
      <c r="G252" s="20">
        <v>196</v>
      </c>
      <c r="H252" s="20"/>
      <c r="I252" s="20"/>
      <c r="J252" s="20">
        <v>0</v>
      </c>
      <c r="K252" s="20"/>
      <c r="L252" s="20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spans="1:26" s="9" customFormat="1" ht="13.5">
      <c r="A253" s="17">
        <v>699</v>
      </c>
      <c r="B253" s="18" t="s">
        <v>266</v>
      </c>
      <c r="C253" s="28" t="s">
        <v>68</v>
      </c>
      <c r="D253" s="20">
        <v>0.01</v>
      </c>
      <c r="E253" s="20">
        <v>0.02</v>
      </c>
      <c r="F253" s="20">
        <v>18.9</v>
      </c>
      <c r="G253" s="20">
        <v>73</v>
      </c>
      <c r="H253" s="20">
        <v>0.01</v>
      </c>
      <c r="I253" s="20">
        <v>0.02</v>
      </c>
      <c r="J253" s="74">
        <v>2.33</v>
      </c>
      <c r="K253" s="20">
        <v>169.3</v>
      </c>
      <c r="L253" s="63">
        <v>0.4</v>
      </c>
      <c r="O253" s="60"/>
      <c r="P253" s="66"/>
      <c r="Q253" s="79"/>
      <c r="R253" s="66"/>
      <c r="S253" s="66"/>
      <c r="T253" s="66"/>
      <c r="U253" s="66"/>
      <c r="V253" s="66"/>
      <c r="W253" s="60"/>
      <c r="X253" s="66"/>
      <c r="Y253" s="52"/>
      <c r="Z253" s="52"/>
    </row>
    <row r="254" spans="1:26" s="9" customFormat="1" ht="18" customHeight="1">
      <c r="A254" s="95" t="s">
        <v>29</v>
      </c>
      <c r="B254" s="20" t="s">
        <v>40</v>
      </c>
      <c r="C254" s="28" t="s">
        <v>33</v>
      </c>
      <c r="D254" s="20">
        <v>2.6</v>
      </c>
      <c r="E254" s="20">
        <v>0.5</v>
      </c>
      <c r="F254" s="31">
        <v>14</v>
      </c>
      <c r="G254" s="20">
        <v>77</v>
      </c>
      <c r="H254" s="20">
        <v>0.07</v>
      </c>
      <c r="I254" s="20">
        <v>0.03</v>
      </c>
      <c r="J254" s="20">
        <v>0</v>
      </c>
      <c r="K254" s="63">
        <v>17.5</v>
      </c>
      <c r="L254" s="63">
        <v>1.95</v>
      </c>
      <c r="O254" s="52"/>
      <c r="P254" s="60"/>
      <c r="Q254" s="80"/>
      <c r="R254" s="81"/>
      <c r="S254" s="82"/>
      <c r="T254" s="82"/>
      <c r="U254" s="82"/>
      <c r="V254" s="82"/>
      <c r="W254" s="82"/>
      <c r="X254" s="82"/>
      <c r="Y254" s="82"/>
      <c r="Z254" s="52"/>
    </row>
    <row r="255" spans="1:26" s="10" customFormat="1" ht="13.5">
      <c r="A255" s="25"/>
      <c r="B255" s="26" t="s">
        <v>27</v>
      </c>
      <c r="C255" s="48" t="s">
        <v>173</v>
      </c>
      <c r="D255" s="26">
        <f aca="true" t="shared" si="36" ref="D255:J255">SUM(D249:D254)</f>
        <v>23.210000000000004</v>
      </c>
      <c r="E255" s="26">
        <f t="shared" si="36"/>
        <v>24.919999999999998</v>
      </c>
      <c r="F255" s="26">
        <f t="shared" si="36"/>
        <v>80.5</v>
      </c>
      <c r="G255" s="26">
        <f t="shared" si="36"/>
        <v>650</v>
      </c>
      <c r="H255" s="26">
        <f t="shared" si="36"/>
        <v>0.13</v>
      </c>
      <c r="I255" s="26">
        <f t="shared" si="36"/>
        <v>0.1</v>
      </c>
      <c r="J255" s="26">
        <f t="shared" si="36"/>
        <v>11.75</v>
      </c>
      <c r="K255" s="3"/>
      <c r="L255" s="4"/>
      <c r="N255" s="11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ht="13.5">
      <c r="A256" s="299" t="s">
        <v>41</v>
      </c>
      <c r="B256" s="299"/>
      <c r="C256" s="134"/>
      <c r="D256" s="3"/>
      <c r="E256" s="3"/>
      <c r="F256" s="3"/>
      <c r="G256" s="3"/>
      <c r="H256" s="3"/>
      <c r="I256" s="3"/>
      <c r="J256" s="3"/>
      <c r="K256" s="75">
        <v>41.84</v>
      </c>
      <c r="L256" s="75">
        <v>0.64</v>
      </c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s="9" customFormat="1" ht="13.5">
      <c r="A257" s="17">
        <v>392</v>
      </c>
      <c r="B257" s="20" t="s">
        <v>267</v>
      </c>
      <c r="C257" s="28" t="s">
        <v>268</v>
      </c>
      <c r="D257" s="20">
        <v>11.2</v>
      </c>
      <c r="E257" s="20">
        <v>19.4</v>
      </c>
      <c r="F257" s="20">
        <v>4.6</v>
      </c>
      <c r="G257" s="20">
        <v>237</v>
      </c>
      <c r="H257" s="20"/>
      <c r="I257" s="20"/>
      <c r="J257" s="20">
        <v>0.36</v>
      </c>
      <c r="K257" s="64"/>
      <c r="L257" s="20"/>
      <c r="O257" s="65"/>
      <c r="P257" s="66"/>
      <c r="Q257" s="79"/>
      <c r="R257" s="66"/>
      <c r="S257" s="66"/>
      <c r="T257" s="66"/>
      <c r="U257" s="66"/>
      <c r="V257" s="66"/>
      <c r="W257" s="60"/>
      <c r="X257" s="66"/>
      <c r="Y257" s="52"/>
      <c r="Z257" s="52"/>
    </row>
    <row r="258" spans="1:26" s="9" customFormat="1" ht="13.5">
      <c r="A258" s="28" t="s">
        <v>29</v>
      </c>
      <c r="B258" s="20" t="s">
        <v>57</v>
      </c>
      <c r="C258" s="28" t="s">
        <v>31</v>
      </c>
      <c r="D258" s="20">
        <v>0.4</v>
      </c>
      <c r="E258" s="20">
        <v>0.4</v>
      </c>
      <c r="F258" s="20">
        <v>9.8</v>
      </c>
      <c r="G258" s="20">
        <v>49</v>
      </c>
      <c r="H258" s="20">
        <v>0.08</v>
      </c>
      <c r="I258" s="20">
        <v>0.06</v>
      </c>
      <c r="J258" s="20">
        <v>10</v>
      </c>
      <c r="K258" s="20">
        <v>14</v>
      </c>
      <c r="L258" s="20">
        <v>1.56</v>
      </c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spans="1:26" s="9" customFormat="1" ht="13.5">
      <c r="A259" s="17" t="s">
        <v>223</v>
      </c>
      <c r="B259" s="20" t="s">
        <v>44</v>
      </c>
      <c r="C259" s="28" t="s">
        <v>74</v>
      </c>
      <c r="D259" s="20">
        <v>2.28</v>
      </c>
      <c r="E259" s="20">
        <v>0.27</v>
      </c>
      <c r="F259" s="20">
        <v>14.1</v>
      </c>
      <c r="G259" s="20">
        <v>69</v>
      </c>
      <c r="H259" s="20">
        <v>0.09</v>
      </c>
      <c r="I259" s="20">
        <v>0.04</v>
      </c>
      <c r="J259" s="20">
        <v>0</v>
      </c>
      <c r="K259" s="68"/>
      <c r="L259" s="69"/>
      <c r="M259" s="70"/>
      <c r="O259" s="71"/>
      <c r="P259" s="66"/>
      <c r="Q259" s="79"/>
      <c r="R259" s="66"/>
      <c r="S259" s="66"/>
      <c r="T259" s="66"/>
      <c r="U259" s="66"/>
      <c r="V259" s="66"/>
      <c r="W259" s="66"/>
      <c r="X259" s="66"/>
      <c r="Y259" s="52"/>
      <c r="Z259" s="52"/>
    </row>
    <row r="260" spans="1:26" s="9" customFormat="1" ht="13.5">
      <c r="A260" s="21">
        <v>280</v>
      </c>
      <c r="B260" s="22" t="s">
        <v>309</v>
      </c>
      <c r="C260" s="47" t="s">
        <v>55</v>
      </c>
      <c r="D260" s="91">
        <v>6</v>
      </c>
      <c r="E260" s="22">
        <v>3.5</v>
      </c>
      <c r="F260" s="22">
        <v>20.2</v>
      </c>
      <c r="G260" s="22">
        <v>139</v>
      </c>
      <c r="H260" s="22"/>
      <c r="I260" s="22"/>
      <c r="J260" s="22">
        <v>0</v>
      </c>
      <c r="K260" s="20"/>
      <c r="L260" s="20"/>
      <c r="M260" s="111"/>
      <c r="O260" s="60"/>
      <c r="P260" s="66"/>
      <c r="Q260" s="79"/>
      <c r="R260" s="66"/>
      <c r="S260" s="66"/>
      <c r="T260" s="66"/>
      <c r="U260" s="66"/>
      <c r="V260" s="66"/>
      <c r="W260" s="66"/>
      <c r="X260" s="66"/>
      <c r="Y260" s="52"/>
      <c r="Z260" s="52"/>
    </row>
    <row r="261" spans="1:26" s="9" customFormat="1" ht="13.5">
      <c r="A261" s="21" t="s">
        <v>142</v>
      </c>
      <c r="B261" s="22" t="s">
        <v>143</v>
      </c>
      <c r="C261" s="47" t="s">
        <v>68</v>
      </c>
      <c r="D261" s="22">
        <v>1.4</v>
      </c>
      <c r="E261" s="22">
        <v>1.1</v>
      </c>
      <c r="F261" s="22">
        <v>11.3</v>
      </c>
      <c r="G261" s="22">
        <v>59</v>
      </c>
      <c r="H261" s="22">
        <v>0</v>
      </c>
      <c r="I261" s="22">
        <v>0.09</v>
      </c>
      <c r="J261" s="22">
        <v>0.26</v>
      </c>
      <c r="K261" s="20"/>
      <c r="L261" s="20"/>
      <c r="M261" s="111"/>
      <c r="O261" s="60"/>
      <c r="P261" s="66"/>
      <c r="Q261" s="79"/>
      <c r="R261" s="66"/>
      <c r="S261" s="66"/>
      <c r="T261" s="66"/>
      <c r="U261" s="66"/>
      <c r="V261" s="66"/>
      <c r="W261" s="66"/>
      <c r="X261" s="66"/>
      <c r="Y261" s="52"/>
      <c r="Z261" s="52"/>
    </row>
    <row r="262" spans="1:26" s="238" customFormat="1" ht="15.75" customHeight="1">
      <c r="A262" s="234"/>
      <c r="B262" s="235" t="s">
        <v>27</v>
      </c>
      <c r="C262" s="236" t="s">
        <v>269</v>
      </c>
      <c r="D262" s="235">
        <f>SUM(D257:D261)</f>
        <v>21.279999999999998</v>
      </c>
      <c r="E262" s="235">
        <f aca="true" t="shared" si="37" ref="E262:J262">SUM(E257:E261)</f>
        <v>24.669999999999998</v>
      </c>
      <c r="F262" s="235">
        <f t="shared" si="37"/>
        <v>60</v>
      </c>
      <c r="G262" s="235">
        <f t="shared" si="37"/>
        <v>553</v>
      </c>
      <c r="H262" s="235">
        <f t="shared" si="37"/>
        <v>0.16999999999999998</v>
      </c>
      <c r="I262" s="235">
        <f t="shared" si="37"/>
        <v>0.19</v>
      </c>
      <c r="J262" s="235">
        <f t="shared" si="37"/>
        <v>10.62</v>
      </c>
      <c r="K262" s="237"/>
      <c r="L262" s="237"/>
      <c r="N262" s="272"/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9"/>
      <c r="Z262" s="239"/>
    </row>
    <row r="263" spans="1:26" ht="34.5" customHeight="1">
      <c r="A263" s="96"/>
      <c r="B263" s="97" t="s">
        <v>47</v>
      </c>
      <c r="C263" s="279">
        <f>C244+C247+C255+C262</f>
        <v>1903</v>
      </c>
      <c r="D263" s="97">
        <f>D244+D247+D255+D262</f>
        <v>61.290000000000006</v>
      </c>
      <c r="E263" s="97">
        <f aca="true" t="shared" si="38" ref="E263:J263">E244+E247+E255+E262</f>
        <v>72.99</v>
      </c>
      <c r="F263" s="97">
        <f t="shared" si="38"/>
        <v>225.6</v>
      </c>
      <c r="G263" s="97">
        <f t="shared" si="38"/>
        <v>1821</v>
      </c>
      <c r="H263" s="97">
        <f t="shared" si="38"/>
        <v>0.374</v>
      </c>
      <c r="I263" s="97">
        <f t="shared" si="38"/>
        <v>0.5900000000000001</v>
      </c>
      <c r="J263" s="97">
        <f t="shared" si="38"/>
        <v>27.5</v>
      </c>
      <c r="K263" s="37"/>
      <c r="L263" s="37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s="9" customFormat="1" ht="20.25" customHeight="1">
      <c r="A264" s="17"/>
      <c r="B264" s="20"/>
      <c r="C264" s="28"/>
      <c r="D264" s="20"/>
      <c r="E264" s="20"/>
      <c r="F264" s="20"/>
      <c r="G264" s="20"/>
      <c r="H264" s="20"/>
      <c r="I264" s="20"/>
      <c r="J264" s="20"/>
      <c r="K264" s="20"/>
      <c r="L264" s="20"/>
      <c r="O264" s="60"/>
      <c r="P264" s="144"/>
      <c r="Q264" s="79"/>
      <c r="R264" s="66"/>
      <c r="S264" s="66"/>
      <c r="T264" s="66"/>
      <c r="U264" s="66"/>
      <c r="V264" s="66"/>
      <c r="W264" s="66"/>
      <c r="X264" s="66"/>
      <c r="Y264" s="52"/>
      <c r="Z264" s="52"/>
    </row>
    <row r="265" spans="1:26" ht="15.75" customHeight="1">
      <c r="A265" s="176"/>
      <c r="B265" s="172"/>
      <c r="C265" s="172"/>
      <c r="D265" s="172"/>
      <c r="E265" s="172"/>
      <c r="F265" s="172"/>
      <c r="G265" s="172"/>
      <c r="H265" s="172"/>
      <c r="I265" s="172"/>
      <c r="J265" s="172"/>
      <c r="M265" s="49"/>
      <c r="N265" s="52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8" customHeight="1">
      <c r="A266" s="301" t="s">
        <v>66</v>
      </c>
      <c r="B266" s="301"/>
      <c r="C266" s="301"/>
      <c r="D266" s="15"/>
      <c r="E266" s="15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9.5" customHeight="1">
      <c r="A267" s="301" t="s">
        <v>84</v>
      </c>
      <c r="B267" s="301"/>
      <c r="C267" s="301"/>
      <c r="D267" s="301"/>
      <c r="E267" s="15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5.75" customHeight="1">
      <c r="A268" s="302" t="s">
        <v>130</v>
      </c>
      <c r="B268" s="302"/>
      <c r="C268" s="302"/>
      <c r="D268" s="302"/>
      <c r="E268" s="15"/>
      <c r="K268" s="50" t="s">
        <v>16</v>
      </c>
      <c r="L268" s="50" t="s">
        <v>17</v>
      </c>
      <c r="O268" s="14"/>
      <c r="P268" s="37"/>
      <c r="Q268" s="83"/>
      <c r="R268" s="37"/>
      <c r="S268" s="37"/>
      <c r="T268" s="37"/>
      <c r="U268" s="37"/>
      <c r="V268" s="37"/>
      <c r="W268" s="37"/>
      <c r="X268" s="37"/>
      <c r="Y268" s="49"/>
      <c r="Z268" s="49"/>
    </row>
    <row r="269" spans="1:26" ht="18.75" customHeight="1">
      <c r="A269" s="296" t="s">
        <v>3</v>
      </c>
      <c r="B269" s="296" t="s">
        <v>4</v>
      </c>
      <c r="C269" s="296" t="s">
        <v>5</v>
      </c>
      <c r="D269" s="304" t="s">
        <v>6</v>
      </c>
      <c r="E269" s="305"/>
      <c r="F269" s="306"/>
      <c r="G269" s="296" t="s">
        <v>7</v>
      </c>
      <c r="H269" s="6" t="s">
        <v>8</v>
      </c>
      <c r="I269" s="6"/>
      <c r="J269" s="303" t="s">
        <v>8</v>
      </c>
      <c r="K269" s="303"/>
      <c r="L269" s="303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8" customHeight="1">
      <c r="A270" s="296"/>
      <c r="B270" s="296"/>
      <c r="C270" s="296"/>
      <c r="D270" s="6" t="s">
        <v>10</v>
      </c>
      <c r="E270" s="6" t="s">
        <v>11</v>
      </c>
      <c r="F270" s="6" t="s">
        <v>12</v>
      </c>
      <c r="G270" s="296"/>
      <c r="H270" s="6" t="s">
        <v>13</v>
      </c>
      <c r="I270" s="6" t="s">
        <v>14</v>
      </c>
      <c r="J270" s="6" t="s">
        <v>15</v>
      </c>
      <c r="K270" s="75">
        <v>121.7</v>
      </c>
      <c r="L270" s="75">
        <v>0.28</v>
      </c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8.75" customHeight="1">
      <c r="A271" s="297" t="s">
        <v>18</v>
      </c>
      <c r="B271" s="298"/>
      <c r="C271" s="3"/>
      <c r="D271" s="3"/>
      <c r="E271" s="3"/>
      <c r="F271" s="3"/>
      <c r="G271" s="3"/>
      <c r="H271" s="3"/>
      <c r="I271" s="3"/>
      <c r="J271" s="3"/>
      <c r="K271" s="75">
        <v>104.8</v>
      </c>
      <c r="L271" s="75">
        <v>0.84</v>
      </c>
      <c r="O271" s="49"/>
      <c r="P271" s="14"/>
      <c r="Q271" s="37"/>
      <c r="R271" s="126"/>
      <c r="S271" s="82"/>
      <c r="T271" s="82"/>
      <c r="U271" s="82"/>
      <c r="V271" s="82"/>
      <c r="W271" s="82"/>
      <c r="X271" s="82"/>
      <c r="Y271" s="82"/>
      <c r="Z271" s="49"/>
    </row>
    <row r="272" spans="1:26" s="9" customFormat="1" ht="16.5" customHeight="1">
      <c r="A272" s="17">
        <v>311</v>
      </c>
      <c r="B272" s="20" t="s">
        <v>105</v>
      </c>
      <c r="C272" s="28" t="s">
        <v>131</v>
      </c>
      <c r="D272" s="20">
        <v>7.4</v>
      </c>
      <c r="E272" s="20">
        <v>8.8</v>
      </c>
      <c r="F272" s="20">
        <v>35.1</v>
      </c>
      <c r="G272" s="20">
        <v>250</v>
      </c>
      <c r="H272" s="20">
        <v>0.13</v>
      </c>
      <c r="I272" s="20">
        <v>0.12</v>
      </c>
      <c r="J272" s="74">
        <v>0.53</v>
      </c>
      <c r="K272" s="20"/>
      <c r="L272" s="20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spans="1:26" s="9" customFormat="1" ht="13.5">
      <c r="A273" s="21">
        <v>697</v>
      </c>
      <c r="B273" s="22" t="s">
        <v>50</v>
      </c>
      <c r="C273" s="21" t="s">
        <v>68</v>
      </c>
      <c r="D273" s="22">
        <v>5.5</v>
      </c>
      <c r="E273" s="22">
        <v>5.6</v>
      </c>
      <c r="F273" s="22">
        <v>8.6</v>
      </c>
      <c r="G273" s="22">
        <v>117</v>
      </c>
      <c r="H273" s="22">
        <v>0</v>
      </c>
      <c r="I273" s="22">
        <v>0.09</v>
      </c>
      <c r="J273" s="22">
        <v>1.04</v>
      </c>
      <c r="K273" s="20">
        <v>16.3</v>
      </c>
      <c r="L273" s="20">
        <v>0.45</v>
      </c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spans="1:26" s="9" customFormat="1" ht="13.5">
      <c r="A274" s="17" t="s">
        <v>24</v>
      </c>
      <c r="B274" s="20" t="s">
        <v>151</v>
      </c>
      <c r="C274" s="23" t="s">
        <v>161</v>
      </c>
      <c r="D274" s="20">
        <v>2.2</v>
      </c>
      <c r="E274" s="20">
        <v>0.8</v>
      </c>
      <c r="F274" s="20">
        <v>25.5</v>
      </c>
      <c r="G274" s="20">
        <v>119</v>
      </c>
      <c r="H274" s="24">
        <v>0.05</v>
      </c>
      <c r="I274" s="24">
        <v>0.02</v>
      </c>
      <c r="J274" s="24">
        <v>0</v>
      </c>
      <c r="K274" s="20">
        <v>12.1</v>
      </c>
      <c r="L274" s="20">
        <v>1.01</v>
      </c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spans="1:26" s="10" customFormat="1" ht="13.5">
      <c r="A275" s="25"/>
      <c r="B275" s="26" t="s">
        <v>27</v>
      </c>
      <c r="C275" s="48" t="s">
        <v>144</v>
      </c>
      <c r="D275" s="26">
        <f aca="true" t="shared" si="39" ref="D275:J275">SUM(D272:D274)</f>
        <v>15.100000000000001</v>
      </c>
      <c r="E275" s="26">
        <f t="shared" si="39"/>
        <v>15.200000000000001</v>
      </c>
      <c r="F275" s="26">
        <f t="shared" si="39"/>
        <v>69.2</v>
      </c>
      <c r="G275" s="26">
        <f t="shared" si="39"/>
        <v>486</v>
      </c>
      <c r="H275" s="26">
        <f t="shared" si="39"/>
        <v>0.18</v>
      </c>
      <c r="I275" s="26">
        <f t="shared" si="39"/>
        <v>0.22999999999999998</v>
      </c>
      <c r="J275" s="26">
        <f t="shared" si="39"/>
        <v>1.57</v>
      </c>
      <c r="K275" s="26">
        <v>68</v>
      </c>
      <c r="L275" s="26">
        <v>0.6</v>
      </c>
      <c r="N275" s="11"/>
      <c r="O275" s="56"/>
      <c r="P275" s="113"/>
      <c r="Q275" s="113"/>
      <c r="R275" s="181"/>
      <c r="S275" s="113"/>
      <c r="T275" s="113"/>
      <c r="U275" s="113"/>
      <c r="V275" s="113"/>
      <c r="W275" s="182"/>
      <c r="X275" s="182"/>
      <c r="Y275" s="182"/>
      <c r="Z275" s="56"/>
    </row>
    <row r="276" spans="1:26" ht="13.5">
      <c r="A276" s="297" t="s">
        <v>28</v>
      </c>
      <c r="B276" s="298"/>
      <c r="C276" s="134"/>
      <c r="D276" s="3"/>
      <c r="E276" s="3"/>
      <c r="F276" s="3"/>
      <c r="G276" s="3"/>
      <c r="H276" s="3"/>
      <c r="I276" s="3"/>
      <c r="J276" s="3"/>
      <c r="K276" s="3"/>
      <c r="L276" s="4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s="9" customFormat="1" ht="13.5" customHeight="1">
      <c r="A277" s="28" t="s">
        <v>306</v>
      </c>
      <c r="B277" s="20" t="s">
        <v>145</v>
      </c>
      <c r="C277" s="28" t="s">
        <v>329</v>
      </c>
      <c r="D277" s="20">
        <v>4.2</v>
      </c>
      <c r="E277" s="20">
        <v>0.1</v>
      </c>
      <c r="F277" s="20">
        <v>10</v>
      </c>
      <c r="G277" s="20">
        <v>59</v>
      </c>
      <c r="H277" s="20"/>
      <c r="I277" s="20"/>
      <c r="J277" s="20">
        <v>0.4</v>
      </c>
      <c r="K277" s="177"/>
      <c r="L277" s="64"/>
      <c r="O277" s="52"/>
      <c r="P277" s="65"/>
      <c r="Q277" s="183"/>
      <c r="R277" s="79"/>
      <c r="S277" s="66"/>
      <c r="T277" s="66"/>
      <c r="U277" s="66"/>
      <c r="V277" s="66"/>
      <c r="W277" s="66"/>
      <c r="X277" s="60"/>
      <c r="Y277" s="66"/>
      <c r="Z277" s="52"/>
    </row>
    <row r="278" spans="1:26" s="10" customFormat="1" ht="13.5">
      <c r="A278" s="25"/>
      <c r="B278" s="26" t="s">
        <v>27</v>
      </c>
      <c r="C278" s="48" t="s">
        <v>194</v>
      </c>
      <c r="D278" s="29">
        <f>D277</f>
        <v>4.2</v>
      </c>
      <c r="E278" s="29">
        <f aca="true" t="shared" si="40" ref="E278:J278">E277</f>
        <v>0.1</v>
      </c>
      <c r="F278" s="29">
        <f t="shared" si="40"/>
        <v>10</v>
      </c>
      <c r="G278" s="29">
        <f t="shared" si="40"/>
        <v>59</v>
      </c>
      <c r="H278" s="29">
        <f t="shared" si="40"/>
        <v>0</v>
      </c>
      <c r="I278" s="29">
        <f t="shared" si="40"/>
        <v>0</v>
      </c>
      <c r="J278" s="29">
        <f t="shared" si="40"/>
        <v>0.4</v>
      </c>
      <c r="K278" s="26">
        <v>68</v>
      </c>
      <c r="L278" s="26">
        <v>0.6</v>
      </c>
      <c r="N278" s="11"/>
      <c r="O278" s="56"/>
      <c r="P278" s="113"/>
      <c r="Q278" s="113"/>
      <c r="R278" s="181"/>
      <c r="S278" s="113"/>
      <c r="T278" s="113"/>
      <c r="U278" s="113"/>
      <c r="V278" s="113"/>
      <c r="W278" s="182"/>
      <c r="X278" s="182"/>
      <c r="Y278" s="182"/>
      <c r="Z278" s="56"/>
    </row>
    <row r="279" spans="1:26" ht="13.5">
      <c r="A279" s="297" t="s">
        <v>32</v>
      </c>
      <c r="B279" s="298"/>
      <c r="C279" s="134"/>
      <c r="D279" s="3"/>
      <c r="E279" s="3"/>
      <c r="F279" s="3"/>
      <c r="G279" s="3"/>
      <c r="H279" s="3"/>
      <c r="I279" s="3"/>
      <c r="J279" s="3"/>
      <c r="K279" s="75">
        <v>32.43</v>
      </c>
      <c r="L279" s="75">
        <v>0.71</v>
      </c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s="9" customFormat="1" ht="13.5" hidden="1">
      <c r="A280" s="17"/>
      <c r="B280" s="18"/>
      <c r="C280" s="46"/>
      <c r="D280" s="24"/>
      <c r="E280" s="24"/>
      <c r="F280" s="24"/>
      <c r="G280" s="24"/>
      <c r="H280" s="24"/>
      <c r="I280" s="24"/>
      <c r="J280" s="24"/>
      <c r="K280" s="20"/>
      <c r="L280" s="20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spans="1:26" s="9" customFormat="1" ht="19.5" customHeight="1">
      <c r="A281" s="17">
        <v>37</v>
      </c>
      <c r="B281" s="18" t="s">
        <v>227</v>
      </c>
      <c r="C281" s="28" t="s">
        <v>46</v>
      </c>
      <c r="D281" s="20">
        <v>2.1</v>
      </c>
      <c r="E281" s="20">
        <v>7</v>
      </c>
      <c r="F281" s="20">
        <v>3.8</v>
      </c>
      <c r="G281" s="20">
        <v>87</v>
      </c>
      <c r="H281" s="20">
        <v>0.006</v>
      </c>
      <c r="I281" s="20">
        <v>0.01</v>
      </c>
      <c r="J281" s="20">
        <v>1.14</v>
      </c>
      <c r="K281" s="60"/>
      <c r="L281" s="60"/>
      <c r="O281" s="65"/>
      <c r="P281" s="144"/>
      <c r="Q281" s="79"/>
      <c r="R281" s="66"/>
      <c r="S281" s="66"/>
      <c r="T281" s="66"/>
      <c r="U281" s="66"/>
      <c r="V281" s="66"/>
      <c r="W281" s="66"/>
      <c r="X281" s="66"/>
      <c r="Y281" s="52"/>
      <c r="Z281" s="52"/>
    </row>
    <row r="282" spans="1:26" s="9" customFormat="1" ht="13.5">
      <c r="A282" s="17">
        <v>139</v>
      </c>
      <c r="B282" s="18" t="s">
        <v>107</v>
      </c>
      <c r="C282" s="28" t="s">
        <v>68</v>
      </c>
      <c r="D282" s="31">
        <v>5.7</v>
      </c>
      <c r="E282" s="20">
        <v>3.8</v>
      </c>
      <c r="F282" s="20">
        <v>23.7</v>
      </c>
      <c r="G282" s="20">
        <v>157</v>
      </c>
      <c r="H282" s="20">
        <v>0.15</v>
      </c>
      <c r="I282" s="20">
        <v>0.06</v>
      </c>
      <c r="J282" s="20">
        <v>3.73</v>
      </c>
      <c r="K282" s="20">
        <v>0.35</v>
      </c>
      <c r="L282" s="20">
        <v>0.02</v>
      </c>
      <c r="O282" s="52"/>
      <c r="P282" s="60"/>
      <c r="Q282" s="66"/>
      <c r="R282" s="115"/>
      <c r="S282" s="66"/>
      <c r="T282" s="66"/>
      <c r="U282" s="66"/>
      <c r="V282" s="66"/>
      <c r="W282" s="66"/>
      <c r="X282" s="66"/>
      <c r="Y282" s="60"/>
      <c r="Z282" s="52"/>
    </row>
    <row r="283" spans="1:26" s="9" customFormat="1" ht="13.5">
      <c r="A283" s="28" t="s">
        <v>297</v>
      </c>
      <c r="B283" s="18" t="s">
        <v>298</v>
      </c>
      <c r="C283" s="28" t="s">
        <v>192</v>
      </c>
      <c r="D283" s="20">
        <v>8.2</v>
      </c>
      <c r="E283" s="20">
        <v>8.2</v>
      </c>
      <c r="F283" s="20">
        <v>12.2</v>
      </c>
      <c r="G283" s="20">
        <v>159</v>
      </c>
      <c r="H283" s="20"/>
      <c r="I283" s="20"/>
      <c r="J283" s="20">
        <v>3.6</v>
      </c>
      <c r="K283" s="20"/>
      <c r="L283" s="20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spans="1:26" s="9" customFormat="1" ht="13.5">
      <c r="A284" s="17">
        <v>224</v>
      </c>
      <c r="B284" s="18" t="s">
        <v>64</v>
      </c>
      <c r="C284" s="28" t="s">
        <v>23</v>
      </c>
      <c r="D284" s="20">
        <v>2.64</v>
      </c>
      <c r="E284" s="20">
        <v>6.93</v>
      </c>
      <c r="F284" s="20">
        <v>16.51</v>
      </c>
      <c r="G284" s="20">
        <v>140.06</v>
      </c>
      <c r="H284" s="20"/>
      <c r="I284" s="20"/>
      <c r="J284" s="20">
        <v>29.6</v>
      </c>
      <c r="K284" s="20"/>
      <c r="L284" s="20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spans="1:26" s="9" customFormat="1" ht="13.5">
      <c r="A285" s="17">
        <v>705</v>
      </c>
      <c r="B285" s="18" t="s">
        <v>153</v>
      </c>
      <c r="C285" s="28" t="s">
        <v>68</v>
      </c>
      <c r="D285" s="20">
        <v>0.6</v>
      </c>
      <c r="E285" s="20">
        <v>0.3</v>
      </c>
      <c r="F285" s="20">
        <v>27</v>
      </c>
      <c r="G285" s="20">
        <v>111</v>
      </c>
      <c r="H285" s="20"/>
      <c r="I285" s="20"/>
      <c r="J285" s="20">
        <v>80</v>
      </c>
      <c r="K285" s="20"/>
      <c r="L285" s="20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spans="1:26" s="9" customFormat="1" ht="18" customHeight="1">
      <c r="A286" s="95" t="s">
        <v>29</v>
      </c>
      <c r="B286" s="20" t="s">
        <v>40</v>
      </c>
      <c r="C286" s="28" t="s">
        <v>55</v>
      </c>
      <c r="D286" s="20">
        <v>3.3</v>
      </c>
      <c r="E286" s="20">
        <v>0.6</v>
      </c>
      <c r="F286" s="20">
        <v>16.7</v>
      </c>
      <c r="G286" s="20">
        <v>97</v>
      </c>
      <c r="H286" s="20">
        <v>0.07</v>
      </c>
      <c r="I286" s="20">
        <v>0.03</v>
      </c>
      <c r="J286" s="20">
        <v>0</v>
      </c>
      <c r="K286" s="63">
        <v>17.5</v>
      </c>
      <c r="L286" s="63">
        <v>1.95</v>
      </c>
      <c r="O286" s="52"/>
      <c r="P286" s="60"/>
      <c r="Q286" s="80"/>
      <c r="R286" s="81"/>
      <c r="S286" s="82"/>
      <c r="T286" s="82"/>
      <c r="U286" s="82"/>
      <c r="V286" s="82"/>
      <c r="W286" s="82"/>
      <c r="X286" s="82"/>
      <c r="Y286" s="82"/>
      <c r="Z286" s="52"/>
    </row>
    <row r="287" spans="1:26" s="10" customFormat="1" ht="14.25" customHeight="1">
      <c r="A287" s="25"/>
      <c r="B287" s="26" t="s">
        <v>27</v>
      </c>
      <c r="C287" s="48" t="s">
        <v>257</v>
      </c>
      <c r="D287" s="26">
        <f aca="true" t="shared" si="41" ref="D287:J287">SUM(D280:D286)</f>
        <v>22.540000000000003</v>
      </c>
      <c r="E287" s="26">
        <f t="shared" si="41"/>
        <v>26.830000000000002</v>
      </c>
      <c r="F287" s="26">
        <f t="shared" si="41"/>
        <v>99.91000000000001</v>
      </c>
      <c r="G287" s="26">
        <f t="shared" si="41"/>
        <v>751.06</v>
      </c>
      <c r="H287" s="26">
        <f t="shared" si="41"/>
        <v>0.226</v>
      </c>
      <c r="I287" s="26">
        <f t="shared" si="41"/>
        <v>0.09999999999999999</v>
      </c>
      <c r="J287" s="26">
        <f t="shared" si="41"/>
        <v>118.07</v>
      </c>
      <c r="K287" s="3"/>
      <c r="L287" s="4"/>
      <c r="N287" s="11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ht="13.5">
      <c r="A288" s="299" t="s">
        <v>41</v>
      </c>
      <c r="B288" s="299"/>
      <c r="C288" s="134"/>
      <c r="D288" s="3"/>
      <c r="E288" s="3"/>
      <c r="F288" s="3"/>
      <c r="G288" s="3"/>
      <c r="H288" s="3"/>
      <c r="I288" s="3"/>
      <c r="J288" s="3"/>
      <c r="K288" s="75">
        <v>2.4</v>
      </c>
      <c r="L288" s="75">
        <v>0.2</v>
      </c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s="9" customFormat="1" ht="13.5">
      <c r="A289" s="17">
        <v>369</v>
      </c>
      <c r="B289" s="18" t="s">
        <v>179</v>
      </c>
      <c r="C289" s="28" t="s">
        <v>180</v>
      </c>
      <c r="D289" s="20">
        <v>15.3</v>
      </c>
      <c r="E289" s="20">
        <v>6.3</v>
      </c>
      <c r="F289" s="20">
        <v>1.1</v>
      </c>
      <c r="G289" s="20">
        <v>122</v>
      </c>
      <c r="H289" s="20"/>
      <c r="I289" s="20"/>
      <c r="J289" s="20">
        <v>1.3</v>
      </c>
      <c r="K289" s="20"/>
      <c r="L289" s="20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spans="1:26" s="9" customFormat="1" ht="13.5">
      <c r="A290" s="17" t="s">
        <v>36</v>
      </c>
      <c r="B290" s="18" t="s">
        <v>37</v>
      </c>
      <c r="C290" s="28" t="s">
        <v>23</v>
      </c>
      <c r="D290" s="20">
        <v>3.1</v>
      </c>
      <c r="E290" s="20">
        <v>4.6</v>
      </c>
      <c r="F290" s="20">
        <v>20.1</v>
      </c>
      <c r="G290" s="20">
        <v>137</v>
      </c>
      <c r="H290" s="20"/>
      <c r="I290" s="20"/>
      <c r="J290" s="20">
        <v>10.4</v>
      </c>
      <c r="K290" s="20"/>
      <c r="L290" s="20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spans="1:26" s="9" customFormat="1" ht="13.5">
      <c r="A291" s="28" t="s">
        <v>223</v>
      </c>
      <c r="B291" s="20" t="s">
        <v>43</v>
      </c>
      <c r="C291" s="32" t="s">
        <v>31</v>
      </c>
      <c r="D291" s="20">
        <v>0.9</v>
      </c>
      <c r="E291" s="20">
        <v>0.2</v>
      </c>
      <c r="F291" s="20">
        <v>8.1</v>
      </c>
      <c r="G291" s="20">
        <v>44</v>
      </c>
      <c r="H291" s="20">
        <v>15</v>
      </c>
      <c r="I291" s="20"/>
      <c r="J291" s="20">
        <v>60</v>
      </c>
      <c r="K291" s="20">
        <v>20.64</v>
      </c>
      <c r="L291" s="20">
        <v>0.72</v>
      </c>
      <c r="O291" s="52"/>
      <c r="P291" s="163">
        <v>645</v>
      </c>
      <c r="Q291" s="175" t="s">
        <v>72</v>
      </c>
      <c r="R291" s="17" t="s">
        <v>31</v>
      </c>
      <c r="S291" s="20">
        <v>3.2</v>
      </c>
      <c r="T291" s="20">
        <v>2.5</v>
      </c>
      <c r="U291" s="20">
        <v>11.3</v>
      </c>
      <c r="V291" s="20">
        <v>78</v>
      </c>
      <c r="W291" s="20">
        <v>0.04</v>
      </c>
      <c r="X291" s="63">
        <v>0.2</v>
      </c>
      <c r="Y291" s="20">
        <v>0.42</v>
      </c>
      <c r="Z291" s="52"/>
    </row>
    <row r="292" spans="1:26" s="9" customFormat="1" ht="13.5">
      <c r="A292" s="17" t="s">
        <v>223</v>
      </c>
      <c r="B292" s="20" t="s">
        <v>44</v>
      </c>
      <c r="C292" s="28" t="s">
        <v>74</v>
      </c>
      <c r="D292" s="20">
        <v>2.28</v>
      </c>
      <c r="E292" s="20">
        <v>0.27</v>
      </c>
      <c r="F292" s="20">
        <v>14.1</v>
      </c>
      <c r="G292" s="20">
        <v>69</v>
      </c>
      <c r="H292" s="20">
        <v>0.09</v>
      </c>
      <c r="I292" s="20">
        <v>0.04</v>
      </c>
      <c r="J292" s="20">
        <v>0</v>
      </c>
      <c r="K292" s="68"/>
      <c r="L292" s="69"/>
      <c r="M292" s="70"/>
      <c r="O292" s="71"/>
      <c r="P292" s="66"/>
      <c r="Q292" s="79"/>
      <c r="R292" s="66"/>
      <c r="S292" s="66"/>
      <c r="T292" s="66"/>
      <c r="U292" s="66"/>
      <c r="V292" s="66"/>
      <c r="W292" s="66"/>
      <c r="X292" s="66"/>
      <c r="Y292" s="52"/>
      <c r="Z292" s="52"/>
    </row>
    <row r="293" spans="1:26" s="9" customFormat="1" ht="13.5">
      <c r="A293" s="44" t="s">
        <v>29</v>
      </c>
      <c r="B293" s="20" t="s">
        <v>152</v>
      </c>
      <c r="C293" s="28" t="s">
        <v>74</v>
      </c>
      <c r="D293" s="20">
        <v>2.2</v>
      </c>
      <c r="E293" s="20">
        <v>0.8</v>
      </c>
      <c r="F293" s="20">
        <v>13.7</v>
      </c>
      <c r="G293" s="20">
        <v>72</v>
      </c>
      <c r="H293" s="24"/>
      <c r="I293" s="24"/>
      <c r="J293" s="24">
        <v>0</v>
      </c>
      <c r="K293" s="20"/>
      <c r="L293" s="20"/>
      <c r="N293" s="60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spans="1:26" s="9" customFormat="1" ht="13.5">
      <c r="A294" s="17" t="s">
        <v>21</v>
      </c>
      <c r="B294" s="20" t="s">
        <v>147</v>
      </c>
      <c r="C294" s="28" t="s">
        <v>68</v>
      </c>
      <c r="D294" s="20">
        <v>0.1</v>
      </c>
      <c r="E294" s="20">
        <v>0.03</v>
      </c>
      <c r="F294" s="20">
        <v>9.1</v>
      </c>
      <c r="G294" s="20">
        <v>25</v>
      </c>
      <c r="H294" s="20">
        <v>0.01</v>
      </c>
      <c r="I294" s="20">
        <v>0.04</v>
      </c>
      <c r="J294" s="20">
        <v>0</v>
      </c>
      <c r="K294" s="20"/>
      <c r="L294" s="20"/>
      <c r="O294" s="60"/>
      <c r="P294" s="66"/>
      <c r="Q294" s="79"/>
      <c r="R294" s="66"/>
      <c r="S294" s="66"/>
      <c r="T294" s="66"/>
      <c r="U294" s="66"/>
      <c r="V294" s="66"/>
      <c r="W294" s="60"/>
      <c r="X294" s="66"/>
      <c r="Y294" s="52"/>
      <c r="Z294" s="52"/>
    </row>
    <row r="295" spans="1:26" s="238" customFormat="1" ht="13.5">
      <c r="A295" s="234"/>
      <c r="B295" s="235" t="s">
        <v>27</v>
      </c>
      <c r="C295" s="236" t="s">
        <v>259</v>
      </c>
      <c r="D295" s="235">
        <f aca="true" t="shared" si="42" ref="D295:J295">SUM(D289:D294)</f>
        <v>23.880000000000003</v>
      </c>
      <c r="E295" s="235">
        <f t="shared" si="42"/>
        <v>12.199999999999998</v>
      </c>
      <c r="F295" s="235">
        <f t="shared" si="42"/>
        <v>66.2</v>
      </c>
      <c r="G295" s="235">
        <f t="shared" si="42"/>
        <v>469</v>
      </c>
      <c r="H295" s="235">
        <f t="shared" si="42"/>
        <v>15.1</v>
      </c>
      <c r="I295" s="235">
        <f t="shared" si="42"/>
        <v>0.08</v>
      </c>
      <c r="J295" s="235">
        <f t="shared" si="42"/>
        <v>71.7</v>
      </c>
      <c r="K295" s="237"/>
      <c r="L295" s="237"/>
      <c r="N295" s="272"/>
      <c r="O295" s="239"/>
      <c r="P295" s="237"/>
      <c r="Q295" s="242"/>
      <c r="R295" s="243"/>
      <c r="S295" s="237"/>
      <c r="T295" s="237"/>
      <c r="U295" s="237"/>
      <c r="V295" s="237"/>
      <c r="W295" s="237"/>
      <c r="X295" s="237"/>
      <c r="Y295" s="237"/>
      <c r="Z295" s="239"/>
    </row>
    <row r="296" spans="1:26" ht="16.5" customHeight="1">
      <c r="A296" s="96"/>
      <c r="B296" s="97" t="s">
        <v>47</v>
      </c>
      <c r="C296" s="96">
        <f aca="true" t="shared" si="43" ref="C296:J296">C275+C278+C287+C295</f>
        <v>1975</v>
      </c>
      <c r="D296" s="97">
        <f t="shared" si="43"/>
        <v>65.72</v>
      </c>
      <c r="E296" s="97">
        <f t="shared" si="43"/>
        <v>54.33</v>
      </c>
      <c r="F296" s="97">
        <f t="shared" si="43"/>
        <v>245.31</v>
      </c>
      <c r="G296" s="97">
        <f t="shared" si="43"/>
        <v>1765.06</v>
      </c>
      <c r="H296" s="97">
        <f t="shared" si="43"/>
        <v>15.506</v>
      </c>
      <c r="I296" s="97">
        <f t="shared" si="43"/>
        <v>0.41</v>
      </c>
      <c r="J296" s="97">
        <f t="shared" si="43"/>
        <v>191.74</v>
      </c>
      <c r="K296" s="37"/>
      <c r="L296" s="37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s="9" customFormat="1" ht="13.5">
      <c r="A297" s="17">
        <v>71</v>
      </c>
      <c r="B297" s="18" t="s">
        <v>272</v>
      </c>
      <c r="C297" s="46" t="s">
        <v>46</v>
      </c>
      <c r="D297" s="24">
        <v>0.6</v>
      </c>
      <c r="E297" s="24">
        <v>2.7</v>
      </c>
      <c r="F297" s="24">
        <v>8.7</v>
      </c>
      <c r="G297" s="24">
        <v>60</v>
      </c>
      <c r="H297" s="24">
        <v>0.01</v>
      </c>
      <c r="I297" s="24">
        <v>0.01</v>
      </c>
      <c r="J297" s="24">
        <v>2.3</v>
      </c>
      <c r="K297" s="20">
        <v>35.4</v>
      </c>
      <c r="L297" s="20">
        <v>1.27</v>
      </c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spans="1:26" s="9" customFormat="1" ht="13.5">
      <c r="A298" s="17"/>
      <c r="B298" s="20"/>
      <c r="C298" s="28"/>
      <c r="D298" s="20"/>
      <c r="E298" s="20"/>
      <c r="F298" s="20"/>
      <c r="G298" s="20"/>
      <c r="H298" s="20"/>
      <c r="I298" s="20"/>
      <c r="J298" s="20"/>
      <c r="K298" s="68"/>
      <c r="L298" s="69"/>
      <c r="M298" s="70"/>
      <c r="O298" s="71"/>
      <c r="P298" s="66"/>
      <c r="Q298" s="79"/>
      <c r="R298" s="66"/>
      <c r="S298" s="66"/>
      <c r="T298" s="66"/>
      <c r="U298" s="66"/>
      <c r="V298" s="66"/>
      <c r="W298" s="66"/>
      <c r="X298" s="66"/>
      <c r="Y298" s="52"/>
      <c r="Z298" s="52"/>
    </row>
    <row r="299" spans="15:26" ht="15" customHeight="1"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1:26" ht="11.25" customHeight="1">
      <c r="K300" s="38"/>
      <c r="L300" s="38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6.5" customHeight="1">
      <c r="A301" s="301" t="s">
        <v>75</v>
      </c>
      <c r="B301" s="301"/>
      <c r="C301" s="15"/>
      <c r="D301" s="15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22.5" customHeight="1">
      <c r="A302" s="39" t="s">
        <v>149</v>
      </c>
      <c r="B302" s="7"/>
      <c r="C302" s="7"/>
      <c r="D302" s="7"/>
      <c r="E302" s="38"/>
      <c r="F302" s="38"/>
      <c r="G302" s="38"/>
      <c r="H302" s="38"/>
      <c r="I302" s="38"/>
      <c r="J302" s="38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7.25" customHeight="1">
      <c r="A303" s="302" t="s">
        <v>130</v>
      </c>
      <c r="B303" s="302"/>
      <c r="C303" s="302"/>
      <c r="D303" s="302"/>
      <c r="K303" s="50" t="s">
        <v>16</v>
      </c>
      <c r="L303" s="50" t="s">
        <v>17</v>
      </c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6.5" customHeight="1">
      <c r="A304" s="296" t="s">
        <v>3</v>
      </c>
      <c r="B304" s="296" t="s">
        <v>4</v>
      </c>
      <c r="C304" s="296" t="s">
        <v>5</v>
      </c>
      <c r="D304" s="303" t="s">
        <v>6</v>
      </c>
      <c r="E304" s="303"/>
      <c r="F304" s="303"/>
      <c r="G304" s="296" t="s">
        <v>7</v>
      </c>
      <c r="H304" s="303" t="s">
        <v>8</v>
      </c>
      <c r="I304" s="303"/>
      <c r="J304" s="303"/>
      <c r="K304" s="142"/>
      <c r="L304" s="143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8.75" customHeight="1">
      <c r="A305" s="296"/>
      <c r="B305" s="296"/>
      <c r="C305" s="296"/>
      <c r="D305" s="6" t="s">
        <v>10</v>
      </c>
      <c r="E305" s="6" t="s">
        <v>11</v>
      </c>
      <c r="F305" s="6" t="s">
        <v>12</v>
      </c>
      <c r="G305" s="296"/>
      <c r="H305" s="6" t="s">
        <v>13</v>
      </c>
      <c r="I305" s="6" t="s">
        <v>14</v>
      </c>
      <c r="J305" s="6" t="s">
        <v>15</v>
      </c>
      <c r="K305" s="75">
        <v>139.22</v>
      </c>
      <c r="L305" s="75">
        <v>0.65</v>
      </c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3.5">
      <c r="A306" s="297" t="s">
        <v>18</v>
      </c>
      <c r="B306" s="298"/>
      <c r="C306" s="3"/>
      <c r="D306" s="3"/>
      <c r="E306" s="3"/>
      <c r="F306" s="3"/>
      <c r="G306" s="3"/>
      <c r="H306" s="3"/>
      <c r="I306" s="3"/>
      <c r="J306" s="3"/>
      <c r="K306" s="75">
        <v>51.37</v>
      </c>
      <c r="L306" s="75">
        <v>0.01</v>
      </c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s="9" customFormat="1" ht="13.5">
      <c r="A307" s="17">
        <v>311</v>
      </c>
      <c r="B307" s="18" t="s">
        <v>19</v>
      </c>
      <c r="C307" s="17" t="s">
        <v>131</v>
      </c>
      <c r="D307" s="19">
        <v>5</v>
      </c>
      <c r="E307" s="20">
        <v>7.8</v>
      </c>
      <c r="F307" s="20">
        <v>30.9</v>
      </c>
      <c r="G307" s="20">
        <v>215</v>
      </c>
      <c r="H307" s="20">
        <v>0.04</v>
      </c>
      <c r="I307" s="20">
        <v>0.12</v>
      </c>
      <c r="J307" s="20">
        <v>0.54</v>
      </c>
      <c r="K307" s="20">
        <v>125.4</v>
      </c>
      <c r="L307" s="20">
        <v>0.43</v>
      </c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spans="1:26" s="9" customFormat="1" ht="13.5">
      <c r="A308" s="21" t="s">
        <v>61</v>
      </c>
      <c r="B308" s="22" t="s">
        <v>77</v>
      </c>
      <c r="C308" s="47" t="s">
        <v>68</v>
      </c>
      <c r="D308" s="22">
        <v>2.8</v>
      </c>
      <c r="E308" s="22">
        <v>2.2</v>
      </c>
      <c r="F308" s="91">
        <v>14.8</v>
      </c>
      <c r="G308" s="22">
        <v>87</v>
      </c>
      <c r="H308" s="22">
        <v>0.01</v>
      </c>
      <c r="I308" s="22">
        <v>0.04</v>
      </c>
      <c r="J308" s="22">
        <v>0.52</v>
      </c>
      <c r="K308" s="20">
        <v>104.8</v>
      </c>
      <c r="L308" s="20">
        <v>0.84</v>
      </c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spans="1:26" s="9" customFormat="1" ht="12.75" customHeight="1">
      <c r="A309" s="17" t="s">
        <v>24</v>
      </c>
      <c r="B309" s="18" t="s">
        <v>155</v>
      </c>
      <c r="C309" s="23" t="str">
        <f>"1/30/10"</f>
        <v>1/30/10</v>
      </c>
      <c r="D309" s="20">
        <v>2.3</v>
      </c>
      <c r="E309" s="20">
        <v>7.8</v>
      </c>
      <c r="F309" s="20">
        <v>14.9</v>
      </c>
      <c r="G309" s="20">
        <v>143</v>
      </c>
      <c r="H309" s="24">
        <v>0.02</v>
      </c>
      <c r="I309" s="24">
        <v>0.02</v>
      </c>
      <c r="J309" s="24">
        <v>0</v>
      </c>
      <c r="K309" s="20">
        <v>12.06</v>
      </c>
      <c r="L309" s="20">
        <v>0.9</v>
      </c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spans="1:26" s="10" customFormat="1" ht="13.5">
      <c r="A310" s="25"/>
      <c r="B310" s="26" t="s">
        <v>27</v>
      </c>
      <c r="C310" s="48" t="s">
        <v>144</v>
      </c>
      <c r="D310" s="26">
        <f aca="true" t="shared" si="44" ref="D310:J310">SUM(D307:D309)</f>
        <v>10.1</v>
      </c>
      <c r="E310" s="26">
        <f t="shared" si="44"/>
        <v>17.8</v>
      </c>
      <c r="F310" s="26">
        <f t="shared" si="44"/>
        <v>60.6</v>
      </c>
      <c r="G310" s="26">
        <f t="shared" si="44"/>
        <v>445</v>
      </c>
      <c r="H310" s="26">
        <f t="shared" si="44"/>
        <v>0.07</v>
      </c>
      <c r="I310" s="26">
        <f t="shared" si="44"/>
        <v>0.18</v>
      </c>
      <c r="J310" s="26">
        <f t="shared" si="44"/>
        <v>1.06</v>
      </c>
      <c r="K310" s="26">
        <v>16.4</v>
      </c>
      <c r="L310" s="26">
        <v>1</v>
      </c>
      <c r="N310" s="11"/>
      <c r="O310" s="56"/>
      <c r="P310" s="121"/>
      <c r="Q310" s="184"/>
      <c r="R310" s="122"/>
      <c r="S310" s="113"/>
      <c r="T310" s="113"/>
      <c r="U310" s="113"/>
      <c r="V310" s="113"/>
      <c r="W310" s="113"/>
      <c r="X310" s="121"/>
      <c r="Y310" s="113"/>
      <c r="Z310" s="56"/>
    </row>
    <row r="311" spans="1:26" ht="13.5">
      <c r="A311" s="297" t="s">
        <v>28</v>
      </c>
      <c r="B311" s="298"/>
      <c r="C311" s="134"/>
      <c r="D311" s="3"/>
      <c r="E311" s="3"/>
      <c r="F311" s="3"/>
      <c r="G311" s="3"/>
      <c r="H311" s="3"/>
      <c r="I311" s="3"/>
      <c r="J311" s="3"/>
      <c r="K311" s="142"/>
      <c r="L311" s="143"/>
      <c r="O311" s="146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s="9" customFormat="1" ht="18.75" customHeight="1">
      <c r="A312" s="17">
        <v>645</v>
      </c>
      <c r="B312" s="27" t="s">
        <v>80</v>
      </c>
      <c r="C312" s="28" t="s">
        <v>23</v>
      </c>
      <c r="D312" s="20">
        <v>4.1</v>
      </c>
      <c r="E312" s="20">
        <v>3.8</v>
      </c>
      <c r="F312" s="20">
        <v>16.2</v>
      </c>
      <c r="G312" s="20">
        <v>112</v>
      </c>
      <c r="H312" s="20">
        <v>0.04</v>
      </c>
      <c r="I312" s="20">
        <v>0.2</v>
      </c>
      <c r="J312" s="20">
        <v>1.4</v>
      </c>
      <c r="K312" s="178" t="e">
        <f>SUM(#REF!+K291+K304+K311+#REF!)</f>
        <v>#REF!</v>
      </c>
      <c r="L312" s="178" t="e">
        <f>SUM(#REF!+L291+L304+L311+#REF!)</f>
        <v>#REF!</v>
      </c>
      <c r="O312" s="52"/>
      <c r="P312" s="65"/>
      <c r="Q312" s="66"/>
      <c r="R312" s="115"/>
      <c r="S312" s="66"/>
      <c r="T312" s="66"/>
      <c r="U312" s="66"/>
      <c r="V312" s="66"/>
      <c r="W312" s="66"/>
      <c r="X312" s="66"/>
      <c r="Y312" s="66"/>
      <c r="Z312" s="52"/>
    </row>
    <row r="313" spans="1:26" s="10" customFormat="1" ht="13.5">
      <c r="A313" s="25"/>
      <c r="B313" s="26" t="s">
        <v>27</v>
      </c>
      <c r="C313" s="48" t="s">
        <v>194</v>
      </c>
      <c r="D313" s="29">
        <f>D312</f>
        <v>4.1</v>
      </c>
      <c r="E313" s="29">
        <f aca="true" t="shared" si="45" ref="E313:J313">E312</f>
        <v>3.8</v>
      </c>
      <c r="F313" s="29">
        <f t="shared" si="45"/>
        <v>16.2</v>
      </c>
      <c r="G313" s="29">
        <f t="shared" si="45"/>
        <v>112</v>
      </c>
      <c r="H313" s="29">
        <f t="shared" si="45"/>
        <v>0.04</v>
      </c>
      <c r="I313" s="29">
        <f t="shared" si="45"/>
        <v>0.2</v>
      </c>
      <c r="J313" s="29">
        <f t="shared" si="45"/>
        <v>1.4</v>
      </c>
      <c r="K313" s="26">
        <v>16.4</v>
      </c>
      <c r="L313" s="26">
        <v>1</v>
      </c>
      <c r="N313" s="11"/>
      <c r="O313" s="56"/>
      <c r="P313" s="121"/>
      <c r="Q313" s="184"/>
      <c r="R313" s="122"/>
      <c r="S313" s="113"/>
      <c r="T313" s="113"/>
      <c r="U313" s="113"/>
      <c r="V313" s="113"/>
      <c r="W313" s="113"/>
      <c r="X313" s="121"/>
      <c r="Y313" s="113"/>
      <c r="Z313" s="56"/>
    </row>
    <row r="314" spans="1:26" ht="13.5">
      <c r="A314" s="297" t="s">
        <v>32</v>
      </c>
      <c r="B314" s="298"/>
      <c r="C314" s="134"/>
      <c r="D314" s="3"/>
      <c r="E314" s="3"/>
      <c r="F314" s="3"/>
      <c r="G314" s="3"/>
      <c r="H314" s="3"/>
      <c r="I314" s="3"/>
      <c r="J314" s="3"/>
      <c r="K314" s="75">
        <v>12.95</v>
      </c>
      <c r="L314" s="75">
        <v>0.77</v>
      </c>
      <c r="O314" s="49"/>
      <c r="P314" s="49"/>
      <c r="Q314" s="185"/>
      <c r="R314" s="186"/>
      <c r="S314" s="146"/>
      <c r="T314" s="146"/>
      <c r="U314" s="146"/>
      <c r="V314" s="146"/>
      <c r="W314" s="146"/>
      <c r="X314" s="49"/>
      <c r="Y314" s="146"/>
      <c r="Z314" s="49"/>
    </row>
    <row r="315" spans="1:26" s="9" customFormat="1" ht="13.5">
      <c r="A315" s="17">
        <v>31</v>
      </c>
      <c r="B315" s="20" t="s">
        <v>207</v>
      </c>
      <c r="C315" s="28" t="s">
        <v>46</v>
      </c>
      <c r="D315" s="20">
        <v>0.8</v>
      </c>
      <c r="E315" s="31">
        <v>3</v>
      </c>
      <c r="F315" s="20">
        <v>7.2</v>
      </c>
      <c r="G315" s="20">
        <v>61</v>
      </c>
      <c r="H315" s="20"/>
      <c r="I315" s="20"/>
      <c r="J315" s="20">
        <v>2.6</v>
      </c>
      <c r="K315" s="20">
        <v>24.34</v>
      </c>
      <c r="L315" s="20">
        <v>1</v>
      </c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spans="1:26" s="9" customFormat="1" ht="17.25" customHeight="1">
      <c r="A316" s="17">
        <v>66</v>
      </c>
      <c r="B316" s="18" t="s">
        <v>273</v>
      </c>
      <c r="C316" s="46" t="s">
        <v>68</v>
      </c>
      <c r="D316" s="160">
        <v>2.34</v>
      </c>
      <c r="E316" s="160">
        <v>4.67</v>
      </c>
      <c r="F316" s="160">
        <v>11.72</v>
      </c>
      <c r="G316" s="24">
        <v>98.42</v>
      </c>
      <c r="H316" s="24">
        <v>0.03</v>
      </c>
      <c r="I316" s="24">
        <v>0.03</v>
      </c>
      <c r="J316" s="24">
        <v>1.2</v>
      </c>
      <c r="K316" s="20">
        <v>24.24</v>
      </c>
      <c r="L316" s="20">
        <v>1.44</v>
      </c>
      <c r="O316" s="52"/>
      <c r="P316" s="179"/>
      <c r="Q316" s="187"/>
      <c r="R316" s="57"/>
      <c r="S316" s="57"/>
      <c r="T316" s="57"/>
      <c r="U316" s="57"/>
      <c r="V316" s="57"/>
      <c r="W316" s="52"/>
      <c r="X316" s="57"/>
      <c r="Y316" s="52"/>
      <c r="Z316" s="52"/>
    </row>
    <row r="317" spans="1:26" s="9" customFormat="1" ht="16.5" customHeight="1">
      <c r="A317" s="47" t="s">
        <v>338</v>
      </c>
      <c r="B317" s="22" t="s">
        <v>189</v>
      </c>
      <c r="C317" s="47" t="s">
        <v>274</v>
      </c>
      <c r="D317" s="22">
        <v>22.1</v>
      </c>
      <c r="E317" s="22">
        <v>21.7</v>
      </c>
      <c r="F317" s="22">
        <v>20.7</v>
      </c>
      <c r="G317" s="22">
        <v>373</v>
      </c>
      <c r="H317" s="22"/>
      <c r="I317" s="22"/>
      <c r="J317" s="22">
        <v>11.5</v>
      </c>
      <c r="K317" s="20"/>
      <c r="L317" s="20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spans="1:26" s="9" customFormat="1" ht="13.5">
      <c r="A318" s="17">
        <v>699</v>
      </c>
      <c r="B318" s="261" t="s">
        <v>277</v>
      </c>
      <c r="C318" s="28" t="s">
        <v>68</v>
      </c>
      <c r="D318" s="20">
        <v>0.01</v>
      </c>
      <c r="E318" s="20">
        <v>0.02</v>
      </c>
      <c r="F318" s="20">
        <v>18.9</v>
      </c>
      <c r="G318" s="20">
        <v>73</v>
      </c>
      <c r="H318" s="20">
        <v>0.01</v>
      </c>
      <c r="I318" s="20">
        <v>0.01</v>
      </c>
      <c r="J318" s="20">
        <v>2.33</v>
      </c>
      <c r="K318" s="20"/>
      <c r="L318" s="20"/>
      <c r="M318" s="53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spans="1:26" s="9" customFormat="1" ht="18" customHeight="1">
      <c r="A319" s="95" t="s">
        <v>29</v>
      </c>
      <c r="B319" s="20" t="s">
        <v>40</v>
      </c>
      <c r="C319" s="28" t="s">
        <v>55</v>
      </c>
      <c r="D319" s="20">
        <v>3.3</v>
      </c>
      <c r="E319" s="20">
        <v>0.6</v>
      </c>
      <c r="F319" s="20">
        <v>16.7</v>
      </c>
      <c r="G319" s="20">
        <v>97</v>
      </c>
      <c r="H319" s="20">
        <v>0.07</v>
      </c>
      <c r="I319" s="20">
        <v>0.03</v>
      </c>
      <c r="J319" s="20">
        <v>0</v>
      </c>
      <c r="K319" s="63">
        <v>17.5</v>
      </c>
      <c r="L319" s="63">
        <v>1.95</v>
      </c>
      <c r="O319" s="52"/>
      <c r="P319" s="60"/>
      <c r="Q319" s="80"/>
      <c r="R319" s="81"/>
      <c r="S319" s="82"/>
      <c r="T319" s="82"/>
      <c r="U319" s="82"/>
      <c r="V319" s="82"/>
      <c r="W319" s="82"/>
      <c r="X319" s="82"/>
      <c r="Y319" s="82"/>
      <c r="Z319" s="52"/>
    </row>
    <row r="320" spans="1:26" s="10" customFormat="1" ht="13.5">
      <c r="A320" s="25"/>
      <c r="B320" s="26" t="s">
        <v>27</v>
      </c>
      <c r="C320" s="48" t="s">
        <v>278</v>
      </c>
      <c r="D320" s="26">
        <f>SUM(D315:D319)</f>
        <v>28.550000000000004</v>
      </c>
      <c r="E320" s="26">
        <f aca="true" t="shared" si="46" ref="E320:J320">SUM(E315:E319)</f>
        <v>29.99</v>
      </c>
      <c r="F320" s="26">
        <f t="shared" si="46"/>
        <v>75.22</v>
      </c>
      <c r="G320" s="26">
        <f t="shared" si="46"/>
        <v>702.4200000000001</v>
      </c>
      <c r="H320" s="26">
        <f t="shared" si="46"/>
        <v>0.11000000000000001</v>
      </c>
      <c r="I320" s="26">
        <f t="shared" si="46"/>
        <v>0.07</v>
      </c>
      <c r="J320" s="26">
        <f t="shared" si="46"/>
        <v>17.630000000000003</v>
      </c>
      <c r="K320" s="26">
        <v>10.77</v>
      </c>
      <c r="L320" s="26">
        <v>0.59</v>
      </c>
      <c r="N320" s="11"/>
      <c r="O320" s="56"/>
      <c r="P320" s="113"/>
      <c r="Q320" s="188"/>
      <c r="R320" s="113"/>
      <c r="S320" s="113"/>
      <c r="T320" s="113"/>
      <c r="U320" s="113"/>
      <c r="V320" s="113"/>
      <c r="W320" s="113"/>
      <c r="X320" s="113"/>
      <c r="Y320" s="56"/>
      <c r="Z320" s="56"/>
    </row>
    <row r="321" spans="1:26" ht="13.5">
      <c r="A321" s="299" t="s">
        <v>41</v>
      </c>
      <c r="B321" s="299"/>
      <c r="C321" s="134"/>
      <c r="D321" s="3"/>
      <c r="E321" s="3"/>
      <c r="F321" s="3"/>
      <c r="G321" s="3"/>
      <c r="H321" s="3"/>
      <c r="I321" s="3"/>
      <c r="J321" s="3"/>
      <c r="K321" s="75"/>
      <c r="L321" s="75"/>
      <c r="O321" s="37"/>
      <c r="P321" s="180"/>
      <c r="Q321" s="37"/>
      <c r="R321" s="37"/>
      <c r="S321" s="37"/>
      <c r="T321" s="37"/>
      <c r="U321" s="37"/>
      <c r="V321" s="37"/>
      <c r="W321" s="37"/>
      <c r="X321" s="49"/>
      <c r="Y321" s="49"/>
      <c r="Z321" s="49"/>
    </row>
    <row r="322" spans="1:26" s="9" customFormat="1" ht="13.5">
      <c r="A322" s="17">
        <v>205</v>
      </c>
      <c r="B322" s="20" t="s">
        <v>181</v>
      </c>
      <c r="C322" s="28" t="s">
        <v>190</v>
      </c>
      <c r="D322" s="20">
        <v>10.4</v>
      </c>
      <c r="E322" s="20">
        <v>11.4</v>
      </c>
      <c r="F322" s="20">
        <v>11.7</v>
      </c>
      <c r="G322" s="20">
        <v>194</v>
      </c>
      <c r="H322" s="20"/>
      <c r="I322" s="20"/>
      <c r="J322" s="20">
        <v>0.11</v>
      </c>
      <c r="K322" s="20"/>
      <c r="L322" s="20"/>
      <c r="O322" s="60"/>
      <c r="P322" s="66"/>
      <c r="Q322" s="79"/>
      <c r="R322" s="66"/>
      <c r="S322" s="66"/>
      <c r="T322" s="66"/>
      <c r="U322" s="66"/>
      <c r="V322" s="66"/>
      <c r="W322" s="60"/>
      <c r="X322" s="66"/>
      <c r="Y322" s="52"/>
      <c r="Z322" s="52"/>
    </row>
    <row r="323" spans="1:26" s="9" customFormat="1" ht="13.5">
      <c r="A323" s="17">
        <v>297</v>
      </c>
      <c r="B323" s="20" t="s">
        <v>275</v>
      </c>
      <c r="C323" s="28" t="s">
        <v>276</v>
      </c>
      <c r="D323" s="31">
        <v>4</v>
      </c>
      <c r="E323" s="20">
        <v>3.2</v>
      </c>
      <c r="F323" s="20">
        <v>27.8</v>
      </c>
      <c r="G323" s="20">
        <v>158</v>
      </c>
      <c r="H323" s="20"/>
      <c r="I323" s="20"/>
      <c r="J323" s="20">
        <v>7.4</v>
      </c>
      <c r="K323" s="20"/>
      <c r="L323" s="20"/>
      <c r="O323" s="60"/>
      <c r="P323" s="66"/>
      <c r="Q323" s="79"/>
      <c r="R323" s="66"/>
      <c r="S323" s="66"/>
      <c r="T323" s="66"/>
      <c r="U323" s="66"/>
      <c r="V323" s="66"/>
      <c r="W323" s="60"/>
      <c r="X323" s="66"/>
      <c r="Y323" s="52"/>
      <c r="Z323" s="52"/>
    </row>
    <row r="324" spans="1:26" s="9" customFormat="1" ht="13.5" customHeight="1">
      <c r="A324" s="28" t="s">
        <v>29</v>
      </c>
      <c r="B324" s="20" t="s">
        <v>57</v>
      </c>
      <c r="C324" s="28" t="s">
        <v>31</v>
      </c>
      <c r="D324" s="20">
        <v>0.4</v>
      </c>
      <c r="E324" s="20">
        <v>0.4</v>
      </c>
      <c r="F324" s="20">
        <v>9.8</v>
      </c>
      <c r="G324" s="20">
        <v>49</v>
      </c>
      <c r="H324" s="20">
        <v>0.08</v>
      </c>
      <c r="I324" s="20">
        <v>0.06</v>
      </c>
      <c r="J324" s="20">
        <v>10</v>
      </c>
      <c r="K324" s="20">
        <v>15.33</v>
      </c>
      <c r="L324" s="20">
        <v>0.8</v>
      </c>
      <c r="O324" s="52"/>
      <c r="P324" s="163">
        <v>645</v>
      </c>
      <c r="Q324" s="175" t="s">
        <v>115</v>
      </c>
      <c r="R324" s="17" t="s">
        <v>23</v>
      </c>
      <c r="S324" s="20">
        <v>4.35</v>
      </c>
      <c r="T324" s="20">
        <v>3.75</v>
      </c>
      <c r="U324" s="20">
        <v>6</v>
      </c>
      <c r="V324" s="20">
        <v>80</v>
      </c>
      <c r="W324" s="20">
        <v>0.04</v>
      </c>
      <c r="X324" s="63">
        <v>0.2</v>
      </c>
      <c r="Y324" s="20">
        <v>1.05</v>
      </c>
      <c r="Z324" s="52"/>
    </row>
    <row r="325" spans="1:26" s="9" customFormat="1" ht="13.5" customHeight="1">
      <c r="A325" s="17" t="s">
        <v>21</v>
      </c>
      <c r="B325" s="261" t="s">
        <v>42</v>
      </c>
      <c r="C325" s="28" t="s">
        <v>68</v>
      </c>
      <c r="D325" s="20">
        <v>0.1</v>
      </c>
      <c r="E325" s="20">
        <v>0.03</v>
      </c>
      <c r="F325" s="20">
        <v>9.1</v>
      </c>
      <c r="G325" s="20">
        <v>25</v>
      </c>
      <c r="H325" s="20">
        <v>0.01</v>
      </c>
      <c r="I325" s="20">
        <v>0.01</v>
      </c>
      <c r="J325" s="20">
        <v>0</v>
      </c>
      <c r="K325" s="177"/>
      <c r="L325" s="64"/>
      <c r="O325" s="52"/>
      <c r="P325" s="65"/>
      <c r="Q325" s="183"/>
      <c r="R325" s="79"/>
      <c r="S325" s="66"/>
      <c r="T325" s="66"/>
      <c r="U325" s="66"/>
      <c r="V325" s="66"/>
      <c r="W325" s="66"/>
      <c r="X325" s="60"/>
      <c r="Y325" s="66"/>
      <c r="Z325" s="52"/>
    </row>
    <row r="326" spans="1:26" s="9" customFormat="1" ht="13.5">
      <c r="A326" s="17" t="s">
        <v>223</v>
      </c>
      <c r="B326" s="20" t="s">
        <v>44</v>
      </c>
      <c r="C326" s="28" t="s">
        <v>74</v>
      </c>
      <c r="D326" s="20">
        <v>2.28</v>
      </c>
      <c r="E326" s="20">
        <v>0.27</v>
      </c>
      <c r="F326" s="20">
        <v>14.1</v>
      </c>
      <c r="G326" s="20">
        <v>69</v>
      </c>
      <c r="H326" s="20">
        <v>0.09</v>
      </c>
      <c r="I326" s="20">
        <v>0.04</v>
      </c>
      <c r="J326" s="20">
        <v>0</v>
      </c>
      <c r="K326" s="68"/>
      <c r="L326" s="69"/>
      <c r="M326" s="70"/>
      <c r="O326" s="71"/>
      <c r="P326" s="66"/>
      <c r="Q326" s="79"/>
      <c r="R326" s="66"/>
      <c r="S326" s="66"/>
      <c r="T326" s="66"/>
      <c r="U326" s="66"/>
      <c r="V326" s="66"/>
      <c r="W326" s="66"/>
      <c r="X326" s="66"/>
      <c r="Y326" s="52"/>
      <c r="Z326" s="52"/>
    </row>
    <row r="327" spans="1:26" s="238" customFormat="1" ht="15" customHeight="1">
      <c r="A327" s="234"/>
      <c r="B327" s="235" t="s">
        <v>27</v>
      </c>
      <c r="C327" s="236" t="s">
        <v>279</v>
      </c>
      <c r="D327" s="235">
        <f aca="true" t="shared" si="47" ref="D327:J327">SUM(D322:D326)</f>
        <v>17.18</v>
      </c>
      <c r="E327" s="235">
        <f t="shared" si="47"/>
        <v>15.3</v>
      </c>
      <c r="F327" s="235">
        <f t="shared" si="47"/>
        <v>72.5</v>
      </c>
      <c r="G327" s="235">
        <f t="shared" si="47"/>
        <v>495</v>
      </c>
      <c r="H327" s="235">
        <f t="shared" si="47"/>
        <v>0.18</v>
      </c>
      <c r="I327" s="235">
        <f t="shared" si="47"/>
        <v>0.10999999999999999</v>
      </c>
      <c r="J327" s="235">
        <f t="shared" si="47"/>
        <v>17.51</v>
      </c>
      <c r="K327" s="244" t="e">
        <f>AVERAGE(K31,#REF!,#REF!,K131,K164,K198,K230,#REF!,#REF!,#REF!)</f>
        <v>#REF!</v>
      </c>
      <c r="L327" s="244" t="e">
        <f>AVERAGE(L31,#REF!,#REF!,L131,L164,L198,L230,#REF!,#REF!,#REF!)</f>
        <v>#REF!</v>
      </c>
      <c r="N327" s="272"/>
      <c r="O327" s="239"/>
      <c r="P327" s="239"/>
      <c r="Q327" s="239"/>
      <c r="R327" s="239"/>
      <c r="S327" s="239"/>
      <c r="T327" s="239"/>
      <c r="U327" s="239"/>
      <c r="V327" s="239"/>
      <c r="W327" s="239"/>
      <c r="X327" s="239"/>
      <c r="Y327" s="239"/>
      <c r="Z327" s="239"/>
    </row>
    <row r="328" spans="1:26" ht="13.5">
      <c r="A328" s="87"/>
      <c r="B328" s="88" t="s">
        <v>47</v>
      </c>
      <c r="C328" s="87">
        <f aca="true" t="shared" si="48" ref="C328:J328">C310+C313+C320+C327</f>
        <v>1900</v>
      </c>
      <c r="D328" s="88">
        <f t="shared" si="48"/>
        <v>59.93</v>
      </c>
      <c r="E328" s="88">
        <f t="shared" si="48"/>
        <v>66.89</v>
      </c>
      <c r="F328" s="88">
        <f t="shared" si="48"/>
        <v>224.51999999999998</v>
      </c>
      <c r="G328" s="88">
        <f t="shared" si="48"/>
        <v>1754.42</v>
      </c>
      <c r="H328" s="88">
        <f t="shared" si="48"/>
        <v>0.4</v>
      </c>
      <c r="I328" s="88">
        <f t="shared" si="48"/>
        <v>0.56</v>
      </c>
      <c r="J328" s="88">
        <f t="shared" si="48"/>
        <v>37.60000000000001</v>
      </c>
      <c r="N328" s="268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s="9" customFormat="1" ht="13.5">
      <c r="A329" s="253">
        <v>43</v>
      </c>
      <c r="B329" s="283" t="s">
        <v>333</v>
      </c>
      <c r="C329" s="257" t="s">
        <v>46</v>
      </c>
      <c r="D329" s="247">
        <v>1.3</v>
      </c>
      <c r="E329" s="247">
        <v>3</v>
      </c>
      <c r="F329" s="247">
        <v>6.5</v>
      </c>
      <c r="G329" s="247">
        <v>60</v>
      </c>
      <c r="H329" s="247"/>
      <c r="I329" s="247"/>
      <c r="J329" s="247">
        <v>30.2</v>
      </c>
      <c r="K329" s="20">
        <v>24.34</v>
      </c>
      <c r="L329" s="20">
        <v>1</v>
      </c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spans="1:26" ht="13.5">
      <c r="A330" s="189"/>
      <c r="B330" s="88" t="s">
        <v>116</v>
      </c>
      <c r="C330" s="190">
        <f aca="true" t="shared" si="49" ref="C330:J330">C32+C66+C97+C131+C164+C196+C230+C263+C296+C328</f>
        <v>19441</v>
      </c>
      <c r="D330" s="190">
        <f t="shared" si="49"/>
        <v>626.6999999999999</v>
      </c>
      <c r="E330" s="190">
        <f t="shared" si="49"/>
        <v>615.96</v>
      </c>
      <c r="F330" s="190">
        <f t="shared" si="49"/>
        <v>2478.6699999999996</v>
      </c>
      <c r="G330" s="190">
        <f t="shared" si="49"/>
        <v>18216.629999999997</v>
      </c>
      <c r="H330" s="190">
        <f t="shared" si="49"/>
        <v>80.75</v>
      </c>
      <c r="I330" s="190">
        <f t="shared" si="49"/>
        <v>5.215</v>
      </c>
      <c r="J330" s="190">
        <f t="shared" si="49"/>
        <v>896.2800000000001</v>
      </c>
      <c r="K330" s="109"/>
      <c r="L330" s="208"/>
      <c r="M330" s="49"/>
      <c r="N330" s="26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26.25" customHeight="1">
      <c r="A331" s="83"/>
      <c r="B331" s="191" t="s">
        <v>117</v>
      </c>
      <c r="C331" s="192">
        <f>C330/10</f>
        <v>1944.1</v>
      </c>
      <c r="D331" s="192">
        <f>D330/10</f>
        <v>62.669999999999995</v>
      </c>
      <c r="E331" s="192">
        <f aca="true" t="shared" si="50" ref="E331:J331">E330/10</f>
        <v>61.596000000000004</v>
      </c>
      <c r="F331" s="192">
        <f t="shared" si="50"/>
        <v>247.86699999999996</v>
      </c>
      <c r="G331" s="192">
        <f t="shared" si="50"/>
        <v>1821.6629999999998</v>
      </c>
      <c r="H331" s="192">
        <f t="shared" si="50"/>
        <v>8.075</v>
      </c>
      <c r="I331" s="192">
        <f t="shared" si="50"/>
        <v>0.5215</v>
      </c>
      <c r="J331" s="192">
        <f t="shared" si="50"/>
        <v>89.62800000000001</v>
      </c>
      <c r="K331" s="209"/>
      <c r="L331" s="209"/>
      <c r="M331" s="49"/>
      <c r="N331" s="270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42.75" customHeight="1">
      <c r="A332" s="125"/>
      <c r="B332" s="193" t="s">
        <v>118</v>
      </c>
      <c r="C332" s="75"/>
      <c r="D332" s="194">
        <f>D331*4/G331*100</f>
        <v>13.761052401020388</v>
      </c>
      <c r="E332" s="195">
        <f>E331*9/G331*100</f>
        <v>30.431753842505454</v>
      </c>
      <c r="F332" s="195">
        <f>F331*4/G331*100</f>
        <v>54.42653224004659</v>
      </c>
      <c r="G332" s="75"/>
      <c r="H332" s="75"/>
      <c r="I332" s="75"/>
      <c r="J332" s="75"/>
      <c r="K332" s="109">
        <v>20.71</v>
      </c>
      <c r="L332" s="208">
        <v>0.54</v>
      </c>
      <c r="M332" s="49"/>
      <c r="N332" s="270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3.5" customHeight="1">
      <c r="A333" s="196"/>
      <c r="B333" s="197" t="s">
        <v>119</v>
      </c>
      <c r="C333" s="197"/>
      <c r="D333" s="197"/>
      <c r="E333" s="197"/>
      <c r="F333" s="197"/>
      <c r="G333" s="197"/>
      <c r="H333" s="197"/>
      <c r="I333" s="197"/>
      <c r="J333" s="197"/>
      <c r="K333" s="109">
        <v>12.42</v>
      </c>
      <c r="L333" s="208">
        <v>0.33</v>
      </c>
      <c r="M333" s="49"/>
      <c r="N333" s="52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2:26" ht="13.5" customHeight="1">
      <c r="B334" s="136"/>
      <c r="K334" s="210"/>
      <c r="L334" s="210"/>
      <c r="M334" s="49"/>
      <c r="N334" s="52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2:26" ht="15" customHeight="1">
      <c r="B335" s="198"/>
      <c r="K335" s="140">
        <v>30.56</v>
      </c>
      <c r="L335" s="141">
        <v>0.37</v>
      </c>
      <c r="M335" s="49"/>
      <c r="N335" s="52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69">
      <c r="A336" s="199"/>
      <c r="B336" s="200" t="s">
        <v>120</v>
      </c>
      <c r="C336" s="90"/>
      <c r="D336" s="300" t="s">
        <v>121</v>
      </c>
      <c r="E336" s="300"/>
      <c r="F336" s="300"/>
      <c r="G336" s="300"/>
      <c r="H336" s="82"/>
      <c r="I336" s="82"/>
      <c r="J336" s="82"/>
      <c r="K336" s="82"/>
      <c r="L336" s="82"/>
      <c r="M336" s="82"/>
      <c r="N336" s="52"/>
      <c r="O336" s="14"/>
      <c r="P336" s="136"/>
      <c r="Q336" s="14"/>
      <c r="R336" s="14"/>
      <c r="S336" s="14"/>
      <c r="T336" s="14"/>
      <c r="U336" s="14"/>
      <c r="V336" s="14"/>
      <c r="W336" s="14"/>
      <c r="X336" s="14"/>
      <c r="Y336" s="49"/>
      <c r="Z336" s="49"/>
    </row>
    <row r="337" spans="1:26" ht="13.5">
      <c r="A337" s="201"/>
      <c r="B337" s="202"/>
      <c r="C337" s="203"/>
      <c r="D337" s="37"/>
      <c r="E337" s="37"/>
      <c r="F337" s="37"/>
      <c r="G337" s="37"/>
      <c r="K337" s="14">
        <v>22.36</v>
      </c>
      <c r="L337" s="14">
        <v>0.49</v>
      </c>
      <c r="M337" s="49"/>
      <c r="N337" s="52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49"/>
      <c r="Z337" s="49"/>
    </row>
    <row r="338" spans="2:27" ht="24.75" customHeight="1">
      <c r="B338" s="204" t="s">
        <v>122</v>
      </c>
      <c r="C338" s="37"/>
      <c r="D338" s="37"/>
      <c r="E338" s="37"/>
      <c r="F338" s="37"/>
      <c r="G338" s="37"/>
      <c r="M338" s="49"/>
      <c r="N338" s="52"/>
      <c r="O338" s="14"/>
      <c r="P338" s="136"/>
      <c r="Q338" s="14"/>
      <c r="R338" s="14"/>
      <c r="S338" s="14"/>
      <c r="T338" s="14"/>
      <c r="U338" s="14"/>
      <c r="V338" s="14"/>
      <c r="W338" s="14"/>
      <c r="X338" s="14"/>
      <c r="Y338" s="49"/>
      <c r="Z338" s="49"/>
      <c r="AA338" s="49"/>
    </row>
    <row r="339" spans="2:27" ht="30.75" customHeight="1">
      <c r="B339" s="295" t="s">
        <v>123</v>
      </c>
      <c r="C339" s="295"/>
      <c r="D339" s="295"/>
      <c r="E339" s="295"/>
      <c r="F339" s="295"/>
      <c r="G339" s="295"/>
      <c r="H339" s="295"/>
      <c r="I339" s="295"/>
      <c r="J339" s="295"/>
      <c r="K339" s="136"/>
      <c r="L339" s="136"/>
      <c r="M339" s="211"/>
      <c r="N339" s="271"/>
      <c r="O339" s="14"/>
      <c r="P339" s="136"/>
      <c r="Q339" s="14"/>
      <c r="R339" s="14"/>
      <c r="S339" s="14"/>
      <c r="T339" s="14"/>
      <c r="U339" s="14"/>
      <c r="V339" s="14"/>
      <c r="W339" s="14"/>
      <c r="X339" s="14"/>
      <c r="Y339" s="49"/>
      <c r="Z339" s="49"/>
      <c r="AA339" s="49"/>
    </row>
    <row r="340" spans="2:27" ht="15.75" customHeight="1">
      <c r="B340" s="295" t="s">
        <v>124</v>
      </c>
      <c r="C340" s="295"/>
      <c r="D340" s="295"/>
      <c r="E340" s="295"/>
      <c r="F340" s="295"/>
      <c r="G340" s="295"/>
      <c r="H340" s="295"/>
      <c r="I340" s="295"/>
      <c r="J340" s="295"/>
      <c r="M340" s="49"/>
      <c r="N340" s="52"/>
      <c r="O340" s="14"/>
      <c r="P340" s="136"/>
      <c r="Q340" s="81"/>
      <c r="R340" s="37"/>
      <c r="S340" s="37"/>
      <c r="T340" s="37"/>
      <c r="U340" s="37"/>
      <c r="V340" s="37"/>
      <c r="W340" s="37"/>
      <c r="X340" s="37"/>
      <c r="Y340" s="49"/>
      <c r="Z340" s="49"/>
      <c r="AA340" s="49"/>
    </row>
    <row r="341" spans="2:27" ht="16.5" customHeight="1">
      <c r="B341" s="295" t="s">
        <v>125</v>
      </c>
      <c r="C341" s="295"/>
      <c r="D341" s="295"/>
      <c r="E341" s="295"/>
      <c r="F341" s="295"/>
      <c r="G341" s="295"/>
      <c r="H341" s="295"/>
      <c r="I341" s="295"/>
      <c r="J341" s="295"/>
      <c r="M341" s="49"/>
      <c r="N341" s="52"/>
      <c r="O341" s="14"/>
      <c r="P341" s="136"/>
      <c r="Q341" s="84"/>
      <c r="R341" s="37"/>
      <c r="S341" s="37"/>
      <c r="T341" s="37"/>
      <c r="U341" s="37"/>
      <c r="V341" s="37"/>
      <c r="W341" s="37"/>
      <c r="X341" s="37"/>
      <c r="Y341" s="49"/>
      <c r="Z341" s="49"/>
      <c r="AA341" s="49"/>
    </row>
    <row r="342" spans="2:27" ht="13.5">
      <c r="B342" s="295" t="s">
        <v>126</v>
      </c>
      <c r="C342" s="295"/>
      <c r="D342" s="295"/>
      <c r="E342" s="295"/>
      <c r="F342" s="37"/>
      <c r="G342" s="37"/>
      <c r="M342" s="49"/>
      <c r="N342" s="52"/>
      <c r="O342" s="14"/>
      <c r="P342" s="136"/>
      <c r="Q342" s="14"/>
      <c r="R342" s="136"/>
      <c r="S342" s="136"/>
      <c r="T342" s="136"/>
      <c r="U342" s="136"/>
      <c r="V342" s="136"/>
      <c r="W342" s="136"/>
      <c r="X342" s="136"/>
      <c r="Y342" s="49"/>
      <c r="Z342" s="49"/>
      <c r="AA342" s="49"/>
    </row>
    <row r="343" spans="1:27" ht="32.25" customHeight="1">
      <c r="A343" s="205"/>
      <c r="B343" s="295" t="s">
        <v>127</v>
      </c>
      <c r="C343" s="295"/>
      <c r="D343" s="295"/>
      <c r="E343" s="295"/>
      <c r="F343" s="295"/>
      <c r="G343" s="295"/>
      <c r="H343" s="295"/>
      <c r="I343" s="295"/>
      <c r="J343" s="295"/>
      <c r="M343" s="49"/>
      <c r="N343" s="52"/>
      <c r="O343" s="14"/>
      <c r="P343" s="136"/>
      <c r="Q343" s="14"/>
      <c r="R343" s="14"/>
      <c r="S343" s="14"/>
      <c r="T343" s="14"/>
      <c r="U343" s="14"/>
      <c r="V343" s="14"/>
      <c r="W343" s="14"/>
      <c r="X343" s="14"/>
      <c r="Y343" s="49"/>
      <c r="Z343" s="49"/>
      <c r="AA343" s="49"/>
    </row>
    <row r="344" spans="1:27" ht="17.25" customHeight="1">
      <c r="A344" s="205"/>
      <c r="B344" s="295" t="s">
        <v>128</v>
      </c>
      <c r="C344" s="295"/>
      <c r="D344" s="295"/>
      <c r="E344" s="295"/>
      <c r="F344" s="37"/>
      <c r="G344" s="37"/>
      <c r="M344" s="49"/>
      <c r="N344" s="52"/>
      <c r="O344" s="212"/>
      <c r="P344" s="136"/>
      <c r="Q344" s="215"/>
      <c r="R344" s="14"/>
      <c r="S344" s="14"/>
      <c r="T344" s="14"/>
      <c r="U344" s="14"/>
      <c r="V344" s="14"/>
      <c r="W344" s="14"/>
      <c r="X344" s="14"/>
      <c r="Y344" s="49"/>
      <c r="Z344" s="49"/>
      <c r="AA344" s="49"/>
    </row>
    <row r="345" spans="2:27" ht="62.25" customHeight="1">
      <c r="B345" s="295" t="s">
        <v>129</v>
      </c>
      <c r="C345" s="295"/>
      <c r="D345" s="295"/>
      <c r="E345" s="295"/>
      <c r="F345" s="37"/>
      <c r="G345" s="37"/>
      <c r="M345" s="49"/>
      <c r="N345" s="52"/>
      <c r="O345" s="212"/>
      <c r="P345" s="136"/>
      <c r="Q345" s="14"/>
      <c r="R345" s="14"/>
      <c r="S345" s="14"/>
      <c r="T345" s="14"/>
      <c r="U345" s="14"/>
      <c r="V345" s="14"/>
      <c r="W345" s="14"/>
      <c r="X345" s="14"/>
      <c r="Y345" s="49"/>
      <c r="Z345" s="49"/>
      <c r="AA345" s="49"/>
    </row>
    <row r="346" spans="2:27" ht="13.5">
      <c r="B346" s="149"/>
      <c r="C346" s="37"/>
      <c r="D346" s="37"/>
      <c r="E346" s="37"/>
      <c r="F346" s="37"/>
      <c r="G346" s="37"/>
      <c r="M346" s="49"/>
      <c r="N346" s="52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</row>
    <row r="347" spans="13:27" ht="12.75">
      <c r="M347" s="49"/>
      <c r="N347" s="52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</row>
    <row r="348" spans="2:27" ht="12.75">
      <c r="B348" s="206"/>
      <c r="M348" s="49"/>
      <c r="N348" s="52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</row>
    <row r="349" spans="13:27" ht="12.75">
      <c r="M349" s="49"/>
      <c r="N349" s="52"/>
      <c r="O349" s="211"/>
      <c r="P349" s="211"/>
      <c r="Q349" s="211"/>
      <c r="R349" s="211"/>
      <c r="S349" s="211"/>
      <c r="T349" s="49"/>
      <c r="U349" s="49"/>
      <c r="V349" s="49"/>
      <c r="W349" s="49"/>
      <c r="X349" s="49"/>
      <c r="Y349" s="49"/>
      <c r="Z349" s="49"/>
      <c r="AA349" s="49"/>
    </row>
    <row r="350" spans="13:27" ht="12.75">
      <c r="M350" s="49"/>
      <c r="N350" s="52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</row>
    <row r="351" spans="13:27" ht="12.75">
      <c r="M351" s="49"/>
      <c r="N351" s="52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</row>
    <row r="352" spans="13:27" ht="12.75">
      <c r="M352" s="49"/>
      <c r="N352" s="52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</row>
    <row r="353" spans="13:27" ht="12.75">
      <c r="M353" s="49"/>
      <c r="N353" s="52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</row>
    <row r="354" spans="13:27" ht="12.75">
      <c r="M354" s="49"/>
      <c r="N354" s="52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</row>
    <row r="355" spans="13:27" ht="12.75">
      <c r="M355" s="49"/>
      <c r="N355" s="52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</row>
    <row r="356" spans="13:27" ht="12.75">
      <c r="M356" s="49"/>
      <c r="N356" s="52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</row>
    <row r="357" spans="13:27" ht="12.75">
      <c r="M357" s="49"/>
      <c r="N357" s="52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</row>
    <row r="358" spans="13:27" ht="12.75">
      <c r="M358" s="49"/>
      <c r="N358" s="52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</row>
    <row r="359" spans="11:27" ht="12.75">
      <c r="K359" s="213"/>
      <c r="L359" s="214"/>
      <c r="M359" s="49"/>
      <c r="N359" s="52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</row>
    <row r="360" spans="1:27" ht="12.75">
      <c r="A360"/>
      <c r="B360"/>
      <c r="C360"/>
      <c r="D360"/>
      <c r="E360"/>
      <c r="F360"/>
      <c r="G360"/>
      <c r="H360"/>
      <c r="I360"/>
      <c r="J360"/>
      <c r="K360" s="140"/>
      <c r="L360" s="141"/>
      <c r="M360" s="49"/>
      <c r="N360" s="52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</row>
    <row r="361" spans="1:29" ht="12.75">
      <c r="A361"/>
      <c r="B361"/>
      <c r="C361"/>
      <c r="D361"/>
      <c r="E361"/>
      <c r="F361"/>
      <c r="G361"/>
      <c r="H361"/>
      <c r="I361"/>
      <c r="J361"/>
      <c r="M361" s="49"/>
      <c r="N361" s="52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</row>
    <row r="362" spans="1:29" ht="12.75">
      <c r="A362"/>
      <c r="B362"/>
      <c r="C362"/>
      <c r="D362"/>
      <c r="E362"/>
      <c r="F362"/>
      <c r="G362"/>
      <c r="H362"/>
      <c r="I362"/>
      <c r="J362"/>
      <c r="M362" s="49"/>
      <c r="N362" s="52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</row>
    <row r="363" spans="1:29" ht="12.75">
      <c r="A363"/>
      <c r="B363"/>
      <c r="C363"/>
      <c r="D363"/>
      <c r="E363"/>
      <c r="F363"/>
      <c r="G363"/>
      <c r="H363"/>
      <c r="I363"/>
      <c r="J363"/>
      <c r="M363" s="49"/>
      <c r="N363" s="52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</row>
    <row r="364" spans="1:29" ht="12.75">
      <c r="A364"/>
      <c r="B364"/>
      <c r="C364"/>
      <c r="D364"/>
      <c r="E364"/>
      <c r="F364"/>
      <c r="G364"/>
      <c r="H364"/>
      <c r="I364"/>
      <c r="J364"/>
      <c r="M364" s="49"/>
      <c r="N364" s="52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</row>
    <row r="365" spans="1:29" ht="12.75">
      <c r="A365"/>
      <c r="B365"/>
      <c r="C365"/>
      <c r="D365"/>
      <c r="E365"/>
      <c r="F365"/>
      <c r="G365"/>
      <c r="H365"/>
      <c r="I365"/>
      <c r="J365"/>
      <c r="M365" s="49"/>
      <c r="N365" s="52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</row>
    <row r="366" spans="1:29" ht="12.75">
      <c r="A366"/>
      <c r="B366"/>
      <c r="C366"/>
      <c r="D366"/>
      <c r="E366"/>
      <c r="F366"/>
      <c r="G366"/>
      <c r="H366"/>
      <c r="I366"/>
      <c r="J366"/>
      <c r="M366" s="49"/>
      <c r="N366" s="52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</row>
    <row r="367" spans="1:29" ht="12.75">
      <c r="A367"/>
      <c r="B367"/>
      <c r="C367"/>
      <c r="D367"/>
      <c r="E367"/>
      <c r="F367"/>
      <c r="G367"/>
      <c r="H367"/>
      <c r="I367"/>
      <c r="J367"/>
      <c r="M367" s="49"/>
      <c r="N367" s="52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</row>
    <row r="368" spans="1:29" ht="12.75">
      <c r="A368"/>
      <c r="B368"/>
      <c r="C368"/>
      <c r="D368"/>
      <c r="E368"/>
      <c r="F368"/>
      <c r="G368"/>
      <c r="H368"/>
      <c r="I368"/>
      <c r="J368"/>
      <c r="M368" s="49"/>
      <c r="N368" s="52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</row>
    <row r="369" spans="1:29" ht="12.75">
      <c r="A369"/>
      <c r="B369"/>
      <c r="C369"/>
      <c r="D369"/>
      <c r="E369"/>
      <c r="F369"/>
      <c r="G369"/>
      <c r="H369"/>
      <c r="I369"/>
      <c r="J369"/>
      <c r="M369" s="49"/>
      <c r="N369" s="52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</row>
    <row r="370" spans="1:29" ht="12.75">
      <c r="A370"/>
      <c r="B370"/>
      <c r="C370"/>
      <c r="D370"/>
      <c r="E370"/>
      <c r="F370"/>
      <c r="G370"/>
      <c r="H370"/>
      <c r="I370"/>
      <c r="J370"/>
      <c r="M370" s="49"/>
      <c r="N370" s="52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</row>
    <row r="371" spans="1:29" ht="12.75">
      <c r="A371"/>
      <c r="B371"/>
      <c r="C371"/>
      <c r="D371"/>
      <c r="E371"/>
      <c r="F371"/>
      <c r="G371"/>
      <c r="H371"/>
      <c r="I371"/>
      <c r="J371"/>
      <c r="M371" s="49"/>
      <c r="N371" s="52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</row>
    <row r="372" spans="1:29" ht="12.75">
      <c r="A372"/>
      <c r="B372"/>
      <c r="C372"/>
      <c r="D372"/>
      <c r="E372"/>
      <c r="F372"/>
      <c r="G372"/>
      <c r="H372"/>
      <c r="I372"/>
      <c r="J372"/>
      <c r="M372" s="49"/>
      <c r="N372" s="52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</row>
    <row r="373" spans="1:29" ht="12.75">
      <c r="A373"/>
      <c r="B373"/>
      <c r="C373"/>
      <c r="D373"/>
      <c r="E373"/>
      <c r="F373"/>
      <c r="G373"/>
      <c r="H373"/>
      <c r="I373"/>
      <c r="J373"/>
      <c r="M373" s="49"/>
      <c r="N373" s="52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</row>
    <row r="374" spans="1:29" ht="12.75">
      <c r="A374"/>
      <c r="B374"/>
      <c r="C374"/>
      <c r="D374"/>
      <c r="E374"/>
      <c r="F374"/>
      <c r="G374"/>
      <c r="H374"/>
      <c r="I374"/>
      <c r="J374"/>
      <c r="M374" s="49"/>
      <c r="N374" s="52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</row>
    <row r="375" spans="1:29" ht="12.75">
      <c r="A375"/>
      <c r="B375"/>
      <c r="C375"/>
      <c r="D375"/>
      <c r="E375"/>
      <c r="F375"/>
      <c r="G375"/>
      <c r="H375"/>
      <c r="I375"/>
      <c r="J375"/>
      <c r="M375" s="49"/>
      <c r="N375" s="52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</row>
    <row r="376" spans="1:29" ht="12.75">
      <c r="A376"/>
      <c r="B376"/>
      <c r="C376"/>
      <c r="D376"/>
      <c r="E376"/>
      <c r="F376"/>
      <c r="G376"/>
      <c r="H376"/>
      <c r="I376"/>
      <c r="J376"/>
      <c r="K376"/>
      <c r="L376"/>
      <c r="M376" s="49"/>
      <c r="N376" s="52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</row>
    <row r="377" spans="1:29" ht="12.75">
      <c r="A377"/>
      <c r="B377"/>
      <c r="C377"/>
      <c r="D377"/>
      <c r="E377"/>
      <c r="F377"/>
      <c r="G377"/>
      <c r="H377"/>
      <c r="I377"/>
      <c r="J377"/>
      <c r="K377"/>
      <c r="L377"/>
      <c r="M377" s="49"/>
      <c r="N377" s="52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</row>
    <row r="378" spans="1:29" ht="12.75">
      <c r="A378"/>
      <c r="B378"/>
      <c r="C378"/>
      <c r="D378"/>
      <c r="E378"/>
      <c r="F378"/>
      <c r="G378"/>
      <c r="H378"/>
      <c r="I378"/>
      <c r="J378"/>
      <c r="K378"/>
      <c r="L378"/>
      <c r="M378" s="49"/>
      <c r="N378" s="52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</row>
    <row r="379" spans="1:29" ht="12.75">
      <c r="A379"/>
      <c r="B379"/>
      <c r="C379"/>
      <c r="D379"/>
      <c r="E379"/>
      <c r="F379"/>
      <c r="G379"/>
      <c r="H379"/>
      <c r="I379"/>
      <c r="J379"/>
      <c r="K379"/>
      <c r="L379"/>
      <c r="M379" s="49"/>
      <c r="N379" s="52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</row>
    <row r="380" spans="1:29" ht="12.75">
      <c r="A380"/>
      <c r="B380"/>
      <c r="C380"/>
      <c r="D380"/>
      <c r="E380"/>
      <c r="F380"/>
      <c r="G380"/>
      <c r="H380"/>
      <c r="I380"/>
      <c r="J380"/>
      <c r="K380"/>
      <c r="L380"/>
      <c r="M380" s="49"/>
      <c r="N380" s="52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</row>
    <row r="381" spans="1:29" ht="12.75">
      <c r="A381"/>
      <c r="B381"/>
      <c r="C381"/>
      <c r="D381"/>
      <c r="E381"/>
      <c r="F381"/>
      <c r="G381"/>
      <c r="H381"/>
      <c r="I381"/>
      <c r="J381"/>
      <c r="K381"/>
      <c r="L381"/>
      <c r="M381" s="49"/>
      <c r="N381" s="52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</row>
    <row r="382" spans="1:29" ht="12.75">
      <c r="A382"/>
      <c r="B382"/>
      <c r="C382"/>
      <c r="D382"/>
      <c r="E382"/>
      <c r="F382"/>
      <c r="G382"/>
      <c r="H382"/>
      <c r="I382"/>
      <c r="J382"/>
      <c r="K382"/>
      <c r="L382"/>
      <c r="M382" s="49"/>
      <c r="N382" s="52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</row>
    <row r="383" spans="1:29" ht="12.75">
      <c r="A383"/>
      <c r="B383"/>
      <c r="C383"/>
      <c r="D383"/>
      <c r="E383"/>
      <c r="F383"/>
      <c r="G383"/>
      <c r="H383"/>
      <c r="I383"/>
      <c r="J383"/>
      <c r="K383"/>
      <c r="L383"/>
      <c r="M383" s="49"/>
      <c r="N383" s="52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</row>
    <row r="384" spans="1:29" ht="12.75">
      <c r="A384"/>
      <c r="B384"/>
      <c r="C384"/>
      <c r="D384"/>
      <c r="E384"/>
      <c r="F384"/>
      <c r="G384"/>
      <c r="H384"/>
      <c r="I384"/>
      <c r="J384"/>
      <c r="K384"/>
      <c r="L384"/>
      <c r="M384" s="49"/>
      <c r="N384" s="52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</row>
    <row r="385" spans="1:29" ht="12.75">
      <c r="A385"/>
      <c r="B385"/>
      <c r="C385"/>
      <c r="D385"/>
      <c r="E385"/>
      <c r="F385"/>
      <c r="G385"/>
      <c r="H385"/>
      <c r="I385"/>
      <c r="J385"/>
      <c r="K385"/>
      <c r="L385"/>
      <c r="M385" s="49"/>
      <c r="N385" s="52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</row>
    <row r="386" spans="1:29" ht="12.75">
      <c r="A386"/>
      <c r="B386"/>
      <c r="C386"/>
      <c r="D386"/>
      <c r="E386"/>
      <c r="F386"/>
      <c r="G386"/>
      <c r="H386"/>
      <c r="I386"/>
      <c r="J386"/>
      <c r="K386"/>
      <c r="L386"/>
      <c r="M386" s="49"/>
      <c r="N386" s="52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</row>
    <row r="387" spans="1:29" ht="12.75">
      <c r="A387"/>
      <c r="B387"/>
      <c r="C387"/>
      <c r="D387"/>
      <c r="E387"/>
      <c r="F387"/>
      <c r="G387"/>
      <c r="H387"/>
      <c r="I387"/>
      <c r="J387"/>
      <c r="K387"/>
      <c r="L387"/>
      <c r="M387" s="49"/>
      <c r="N387" s="52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</row>
    <row r="388" spans="1:29" ht="12.75">
      <c r="A388"/>
      <c r="B388"/>
      <c r="C388"/>
      <c r="D388"/>
      <c r="E388"/>
      <c r="F388"/>
      <c r="G388"/>
      <c r="H388"/>
      <c r="I388"/>
      <c r="J388"/>
      <c r="K388"/>
      <c r="L388"/>
      <c r="M388" s="49"/>
      <c r="N388" s="52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</row>
    <row r="389" spans="1:29" ht="12.75">
      <c r="A389"/>
      <c r="B389"/>
      <c r="C389"/>
      <c r="D389"/>
      <c r="E389"/>
      <c r="F389"/>
      <c r="G389"/>
      <c r="H389"/>
      <c r="I389"/>
      <c r="J389"/>
      <c r="K389"/>
      <c r="L389"/>
      <c r="M389" s="49"/>
      <c r="N389" s="52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</row>
    <row r="390" spans="1:29" ht="12.75">
      <c r="A390"/>
      <c r="B390"/>
      <c r="C390"/>
      <c r="D390"/>
      <c r="E390"/>
      <c r="F390"/>
      <c r="G390"/>
      <c r="H390"/>
      <c r="I390"/>
      <c r="J390"/>
      <c r="K390"/>
      <c r="L390"/>
      <c r="M390" s="49"/>
      <c r="N390" s="52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</row>
    <row r="391" spans="1:29" ht="12.75">
      <c r="A391"/>
      <c r="B391"/>
      <c r="C391"/>
      <c r="D391"/>
      <c r="E391"/>
      <c r="F391"/>
      <c r="G391"/>
      <c r="H391"/>
      <c r="I391"/>
      <c r="J391"/>
      <c r="K391"/>
      <c r="L391"/>
      <c r="M391" s="49"/>
      <c r="N391" s="52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</row>
    <row r="392" spans="1:29" ht="12.75">
      <c r="A392"/>
      <c r="B392"/>
      <c r="C392"/>
      <c r="D392"/>
      <c r="E392"/>
      <c r="F392"/>
      <c r="G392"/>
      <c r="H392"/>
      <c r="I392"/>
      <c r="J392"/>
      <c r="K392"/>
      <c r="L392"/>
      <c r="M392" s="49"/>
      <c r="N392" s="52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</row>
    <row r="393" spans="1:29" ht="12.75">
      <c r="A393"/>
      <c r="B393"/>
      <c r="C393"/>
      <c r="D393"/>
      <c r="E393"/>
      <c r="F393"/>
      <c r="G393"/>
      <c r="H393"/>
      <c r="I393"/>
      <c r="J393"/>
      <c r="K393"/>
      <c r="L393"/>
      <c r="M393" s="49"/>
      <c r="N393" s="52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</row>
    <row r="394" spans="1:29" ht="12.75">
      <c r="A394"/>
      <c r="B394"/>
      <c r="C394"/>
      <c r="D394"/>
      <c r="E394"/>
      <c r="F394"/>
      <c r="G394"/>
      <c r="H394"/>
      <c r="I394"/>
      <c r="J394"/>
      <c r="K394"/>
      <c r="L394"/>
      <c r="M394" s="49"/>
      <c r="N394" s="52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</row>
    <row r="395" spans="1:29" ht="12.75">
      <c r="A395"/>
      <c r="B395"/>
      <c r="C395"/>
      <c r="D395"/>
      <c r="E395"/>
      <c r="F395"/>
      <c r="G395"/>
      <c r="H395"/>
      <c r="I395"/>
      <c r="J395"/>
      <c r="K395"/>
      <c r="L395"/>
      <c r="M395" s="49"/>
      <c r="N395" s="52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</row>
    <row r="396" spans="1:29" ht="12.75">
      <c r="A396"/>
      <c r="B396"/>
      <c r="C396"/>
      <c r="D396"/>
      <c r="E396"/>
      <c r="F396"/>
      <c r="G396"/>
      <c r="H396"/>
      <c r="I396"/>
      <c r="J396"/>
      <c r="K396"/>
      <c r="L396"/>
      <c r="M396" s="49"/>
      <c r="N396" s="52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</row>
    <row r="397" spans="1:29" ht="12.75">
      <c r="A397"/>
      <c r="B397"/>
      <c r="C397"/>
      <c r="D397"/>
      <c r="E397"/>
      <c r="F397"/>
      <c r="G397"/>
      <c r="H397"/>
      <c r="I397"/>
      <c r="J397"/>
      <c r="K397"/>
      <c r="L397"/>
      <c r="M397" s="49"/>
      <c r="N397" s="52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</row>
    <row r="398" spans="1:29" ht="12.75">
      <c r="A398"/>
      <c r="B398"/>
      <c r="C398"/>
      <c r="D398"/>
      <c r="E398"/>
      <c r="F398"/>
      <c r="G398"/>
      <c r="H398"/>
      <c r="I398"/>
      <c r="J398"/>
      <c r="K398"/>
      <c r="L398"/>
      <c r="M398" s="49"/>
      <c r="N398" s="52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</row>
    <row r="399" spans="1:29" ht="12.75">
      <c r="A399"/>
      <c r="B399"/>
      <c r="C399"/>
      <c r="D399"/>
      <c r="E399"/>
      <c r="F399"/>
      <c r="G399"/>
      <c r="H399"/>
      <c r="I399"/>
      <c r="J399"/>
      <c r="K399"/>
      <c r="L399"/>
      <c r="M399" s="49"/>
      <c r="N399" s="52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</row>
    <row r="400" spans="1:29" ht="12.75">
      <c r="A400"/>
      <c r="B400"/>
      <c r="C400"/>
      <c r="D400"/>
      <c r="E400"/>
      <c r="F400"/>
      <c r="G400"/>
      <c r="H400"/>
      <c r="I400"/>
      <c r="J400"/>
      <c r="K400"/>
      <c r="L400"/>
      <c r="M400" s="49"/>
      <c r="N400" s="52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</row>
    <row r="401" spans="1:29" ht="12.75">
      <c r="A401"/>
      <c r="B401"/>
      <c r="C401"/>
      <c r="D401"/>
      <c r="E401"/>
      <c r="F401"/>
      <c r="G401"/>
      <c r="H401"/>
      <c r="I401"/>
      <c r="J401"/>
      <c r="K401"/>
      <c r="L401"/>
      <c r="M401" s="49"/>
      <c r="N401" s="52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</row>
    <row r="402" spans="1:29" ht="12.75">
      <c r="A402"/>
      <c r="B402"/>
      <c r="C402"/>
      <c r="D402"/>
      <c r="E402"/>
      <c r="F402"/>
      <c r="G402"/>
      <c r="H402"/>
      <c r="I402"/>
      <c r="J402"/>
      <c r="K402"/>
      <c r="L402"/>
      <c r="M402" s="49"/>
      <c r="N402" s="52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</row>
    <row r="403" spans="1:29" ht="12.75">
      <c r="A403"/>
      <c r="B403"/>
      <c r="C403"/>
      <c r="D403"/>
      <c r="E403"/>
      <c r="F403"/>
      <c r="G403"/>
      <c r="H403"/>
      <c r="I403"/>
      <c r="J403"/>
      <c r="K403"/>
      <c r="L403"/>
      <c r="M403" s="49"/>
      <c r="N403" s="52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</row>
    <row r="404" spans="1:29" ht="12.75">
      <c r="A404"/>
      <c r="B404"/>
      <c r="C404"/>
      <c r="D404"/>
      <c r="E404"/>
      <c r="F404"/>
      <c r="G404"/>
      <c r="H404"/>
      <c r="I404"/>
      <c r="J404"/>
      <c r="K404"/>
      <c r="L404"/>
      <c r="M404" s="49"/>
      <c r="N404" s="52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</row>
    <row r="405" spans="1:29" ht="12.75">
      <c r="A405"/>
      <c r="B405"/>
      <c r="C405"/>
      <c r="D405"/>
      <c r="E405"/>
      <c r="F405"/>
      <c r="G405"/>
      <c r="H405"/>
      <c r="I405"/>
      <c r="J405"/>
      <c r="K405"/>
      <c r="L405"/>
      <c r="M405" s="49"/>
      <c r="N405" s="52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</row>
    <row r="406" spans="1:29" ht="12.75">
      <c r="A406"/>
      <c r="B406"/>
      <c r="C406"/>
      <c r="D406"/>
      <c r="E406"/>
      <c r="F406"/>
      <c r="G406"/>
      <c r="H406"/>
      <c r="I406"/>
      <c r="J406"/>
      <c r="K406"/>
      <c r="L406"/>
      <c r="M406" s="49"/>
      <c r="N406" s="52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</row>
    <row r="407" spans="1:29" ht="12.75">
      <c r="A407"/>
      <c r="B407"/>
      <c r="C407"/>
      <c r="D407"/>
      <c r="E407"/>
      <c r="F407"/>
      <c r="G407"/>
      <c r="H407"/>
      <c r="I407"/>
      <c r="J407"/>
      <c r="K407"/>
      <c r="L407"/>
      <c r="M407" s="49"/>
      <c r="N407" s="52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</row>
    <row r="408" spans="1:29" ht="12.75">
      <c r="A408"/>
      <c r="B408"/>
      <c r="C408"/>
      <c r="D408"/>
      <c r="E408"/>
      <c r="F408"/>
      <c r="G408"/>
      <c r="H408"/>
      <c r="I408"/>
      <c r="J408"/>
      <c r="K408"/>
      <c r="L408"/>
      <c r="M408" s="49"/>
      <c r="N408" s="52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</row>
    <row r="409" spans="1:29" ht="12.75">
      <c r="A409"/>
      <c r="B409"/>
      <c r="C409"/>
      <c r="D409"/>
      <c r="E409"/>
      <c r="F409"/>
      <c r="G409"/>
      <c r="H409"/>
      <c r="I409"/>
      <c r="J409"/>
      <c r="K409"/>
      <c r="L409"/>
      <c r="M409" s="49"/>
      <c r="N409" s="52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</row>
    <row r="410" spans="1:29" ht="12.75">
      <c r="A410"/>
      <c r="B410"/>
      <c r="C410"/>
      <c r="D410"/>
      <c r="E410"/>
      <c r="F410"/>
      <c r="G410"/>
      <c r="H410"/>
      <c r="I410"/>
      <c r="J410"/>
      <c r="K410"/>
      <c r="L410"/>
      <c r="M410" s="49"/>
      <c r="N410" s="52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</row>
    <row r="411" spans="1:29" ht="12.75">
      <c r="A411"/>
      <c r="B411"/>
      <c r="C411"/>
      <c r="D411"/>
      <c r="E411"/>
      <c r="F411"/>
      <c r="G411"/>
      <c r="H411"/>
      <c r="I411"/>
      <c r="J411"/>
      <c r="K411"/>
      <c r="L411"/>
      <c r="M411" s="49"/>
      <c r="N411" s="52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</row>
    <row r="412" spans="1:29" ht="12.75">
      <c r="A412"/>
      <c r="B412"/>
      <c r="C412"/>
      <c r="D412"/>
      <c r="E412"/>
      <c r="F412"/>
      <c r="G412"/>
      <c r="H412"/>
      <c r="I412"/>
      <c r="J412"/>
      <c r="K412"/>
      <c r="L412"/>
      <c r="M412" s="49"/>
      <c r="N412" s="52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</row>
    <row r="413" spans="1:29" ht="12.75">
      <c r="A413"/>
      <c r="B413"/>
      <c r="C413"/>
      <c r="D413"/>
      <c r="E413"/>
      <c r="F413"/>
      <c r="G413"/>
      <c r="H413"/>
      <c r="I413"/>
      <c r="J413"/>
      <c r="K413"/>
      <c r="L413"/>
      <c r="M413" s="49"/>
      <c r="N413" s="52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</row>
    <row r="414" spans="1:29" ht="12.75">
      <c r="A414"/>
      <c r="B414"/>
      <c r="C414"/>
      <c r="D414"/>
      <c r="E414"/>
      <c r="F414"/>
      <c r="G414"/>
      <c r="H414"/>
      <c r="I414"/>
      <c r="J414"/>
      <c r="K414"/>
      <c r="L414"/>
      <c r="M414" s="49"/>
      <c r="N414" s="52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</row>
    <row r="415" spans="1:29" ht="12.75">
      <c r="A415"/>
      <c r="B415"/>
      <c r="C415"/>
      <c r="D415"/>
      <c r="E415"/>
      <c r="F415"/>
      <c r="G415"/>
      <c r="H415"/>
      <c r="I415"/>
      <c r="J415"/>
      <c r="K415"/>
      <c r="L415"/>
      <c r="M415" s="49"/>
      <c r="N415" s="52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</row>
    <row r="416" spans="1:29" ht="12.75">
      <c r="A416"/>
      <c r="B416"/>
      <c r="C416"/>
      <c r="D416"/>
      <c r="E416"/>
      <c r="F416"/>
      <c r="G416"/>
      <c r="H416"/>
      <c r="I416"/>
      <c r="J416"/>
      <c r="K416"/>
      <c r="L416"/>
      <c r="M416" s="49"/>
      <c r="N416" s="52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</row>
    <row r="417" spans="1:29" ht="12.75">
      <c r="A417"/>
      <c r="B417"/>
      <c r="C417"/>
      <c r="D417"/>
      <c r="E417"/>
      <c r="F417"/>
      <c r="G417"/>
      <c r="H417"/>
      <c r="I417"/>
      <c r="J417"/>
      <c r="K417"/>
      <c r="L417"/>
      <c r="M417" s="49"/>
      <c r="N417" s="52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</row>
    <row r="418" spans="1:29" ht="12.75">
      <c r="A418"/>
      <c r="B418"/>
      <c r="C418"/>
      <c r="D418"/>
      <c r="E418"/>
      <c r="F418"/>
      <c r="G418"/>
      <c r="H418"/>
      <c r="I418"/>
      <c r="J418"/>
      <c r="K418"/>
      <c r="L418"/>
      <c r="M418" s="49"/>
      <c r="N418" s="52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</row>
    <row r="419" spans="1:29" ht="12.75">
      <c r="A419"/>
      <c r="B419"/>
      <c r="C419"/>
      <c r="D419"/>
      <c r="E419"/>
      <c r="F419"/>
      <c r="G419"/>
      <c r="H419"/>
      <c r="I419"/>
      <c r="J419"/>
      <c r="K419"/>
      <c r="L419"/>
      <c r="M419" s="49"/>
      <c r="N419" s="52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</row>
    <row r="420" spans="1:29" ht="12.75">
      <c r="A420"/>
      <c r="B420"/>
      <c r="C420"/>
      <c r="D420"/>
      <c r="E420"/>
      <c r="F420"/>
      <c r="G420"/>
      <c r="H420"/>
      <c r="I420"/>
      <c r="J420"/>
      <c r="K420"/>
      <c r="L420"/>
      <c r="M420" s="49"/>
      <c r="N420" s="52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</row>
    <row r="421" spans="1:29" ht="12.75">
      <c r="A421"/>
      <c r="B421"/>
      <c r="C421"/>
      <c r="D421"/>
      <c r="E421"/>
      <c r="F421"/>
      <c r="G421"/>
      <c r="H421"/>
      <c r="I421"/>
      <c r="J421"/>
      <c r="K421"/>
      <c r="L421"/>
      <c r="M421" s="49"/>
      <c r="N421" s="52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</row>
    <row r="422" spans="1:29" ht="12.75">
      <c r="A422"/>
      <c r="B422"/>
      <c r="C422"/>
      <c r="D422"/>
      <c r="E422"/>
      <c r="F422"/>
      <c r="G422"/>
      <c r="H422"/>
      <c r="I422"/>
      <c r="J422"/>
      <c r="K422"/>
      <c r="L422"/>
      <c r="M422" s="49"/>
      <c r="N422" s="52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</row>
    <row r="423" spans="1:29" ht="12.75">
      <c r="A423"/>
      <c r="B423"/>
      <c r="C423"/>
      <c r="D423"/>
      <c r="E423"/>
      <c r="F423"/>
      <c r="G423"/>
      <c r="H423"/>
      <c r="I423"/>
      <c r="J423"/>
      <c r="K423"/>
      <c r="L423"/>
      <c r="M423" s="49"/>
      <c r="N423" s="52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</row>
    <row r="424" spans="1:29" ht="12.75">
      <c r="A424"/>
      <c r="B424"/>
      <c r="C424"/>
      <c r="D424"/>
      <c r="E424"/>
      <c r="F424"/>
      <c r="G424"/>
      <c r="H424"/>
      <c r="I424"/>
      <c r="J424"/>
      <c r="K424"/>
      <c r="L424"/>
      <c r="M424" s="49"/>
      <c r="N424" s="52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 ht="12.75">
      <c r="A425"/>
      <c r="B425"/>
      <c r="C425"/>
      <c r="D425"/>
      <c r="E425"/>
      <c r="F425"/>
      <c r="G425"/>
      <c r="H425"/>
      <c r="I425"/>
      <c r="J425"/>
      <c r="K425"/>
      <c r="L425"/>
      <c r="M425" s="49"/>
      <c r="N425" s="52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 ht="12.75">
      <c r="A426"/>
      <c r="B426"/>
      <c r="C426"/>
      <c r="D426"/>
      <c r="E426"/>
      <c r="F426"/>
      <c r="G426"/>
      <c r="H426"/>
      <c r="I426"/>
      <c r="J426"/>
      <c r="K426"/>
      <c r="L426"/>
      <c r="M426" s="49"/>
      <c r="N426" s="52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 ht="12.75">
      <c r="A427"/>
      <c r="B427"/>
      <c r="C427"/>
      <c r="D427"/>
      <c r="E427"/>
      <c r="F427"/>
      <c r="G427"/>
      <c r="H427"/>
      <c r="I427"/>
      <c r="J427"/>
      <c r="K427"/>
      <c r="L427"/>
      <c r="M427" s="49"/>
      <c r="N427" s="52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 ht="12.75">
      <c r="A428"/>
      <c r="B428"/>
      <c r="C428"/>
      <c r="D428"/>
      <c r="E428"/>
      <c r="F428"/>
      <c r="G428"/>
      <c r="H428"/>
      <c r="I428"/>
      <c r="J428"/>
      <c r="K428"/>
      <c r="L428"/>
      <c r="M428" s="49"/>
      <c r="N428" s="52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 ht="12.75">
      <c r="A429"/>
      <c r="B429"/>
      <c r="C429"/>
      <c r="D429"/>
      <c r="E429"/>
      <c r="F429"/>
      <c r="G429"/>
      <c r="H429"/>
      <c r="I429"/>
      <c r="J429"/>
      <c r="K429"/>
      <c r="L429"/>
      <c r="M429" s="49"/>
      <c r="N429" s="52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9" ht="12.75">
      <c r="A430"/>
      <c r="B430"/>
      <c r="C430"/>
      <c r="D430"/>
      <c r="E430"/>
      <c r="F430"/>
      <c r="G430"/>
      <c r="H430"/>
      <c r="I430"/>
      <c r="J430"/>
      <c r="K430"/>
      <c r="L430"/>
      <c r="M430" s="49"/>
      <c r="N430" s="52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</row>
    <row r="431" spans="1:29" ht="12.75">
      <c r="A431"/>
      <c r="B431"/>
      <c r="C431"/>
      <c r="D431"/>
      <c r="E431"/>
      <c r="F431"/>
      <c r="G431"/>
      <c r="H431"/>
      <c r="I431"/>
      <c r="J431"/>
      <c r="K431"/>
      <c r="L431"/>
      <c r="M431" s="49"/>
      <c r="N431" s="52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</row>
    <row r="432" spans="1:29" ht="12.75">
      <c r="A432"/>
      <c r="B432"/>
      <c r="C432"/>
      <c r="D432"/>
      <c r="E432"/>
      <c r="F432"/>
      <c r="G432"/>
      <c r="H432"/>
      <c r="I432"/>
      <c r="J432"/>
      <c r="K432"/>
      <c r="L432"/>
      <c r="M432" s="49"/>
      <c r="N432" s="52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</row>
    <row r="433" spans="1:29" ht="12.75">
      <c r="A433"/>
      <c r="B433"/>
      <c r="C433"/>
      <c r="D433"/>
      <c r="E433"/>
      <c r="F433"/>
      <c r="G433"/>
      <c r="H433"/>
      <c r="I433"/>
      <c r="J433"/>
      <c r="K433"/>
      <c r="L433"/>
      <c r="M433" s="49"/>
      <c r="N433" s="52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</row>
    <row r="434" spans="1:29" ht="12.75">
      <c r="A434"/>
      <c r="B434"/>
      <c r="C434"/>
      <c r="D434"/>
      <c r="E434"/>
      <c r="F434"/>
      <c r="G434"/>
      <c r="H434"/>
      <c r="I434"/>
      <c r="J434"/>
      <c r="K434"/>
      <c r="L434"/>
      <c r="M434" s="49"/>
      <c r="N434" s="52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</row>
    <row r="435" spans="1:29" ht="12.75">
      <c r="A435"/>
      <c r="B435"/>
      <c r="C435"/>
      <c r="D435"/>
      <c r="E435"/>
      <c r="F435"/>
      <c r="G435"/>
      <c r="H435"/>
      <c r="I435"/>
      <c r="J435"/>
      <c r="K435"/>
      <c r="L435"/>
      <c r="M435" s="49"/>
      <c r="N435" s="52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</row>
    <row r="436" spans="1:29" ht="12.75">
      <c r="A436"/>
      <c r="B436"/>
      <c r="C436"/>
      <c r="D436"/>
      <c r="E436"/>
      <c r="F436"/>
      <c r="G436"/>
      <c r="H436"/>
      <c r="I436"/>
      <c r="J436"/>
      <c r="K436"/>
      <c r="L436"/>
      <c r="M436" s="49"/>
      <c r="N436" s="52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</row>
    <row r="437" spans="1:29" ht="12.75">
      <c r="A437"/>
      <c r="B437"/>
      <c r="C437"/>
      <c r="D437"/>
      <c r="E437"/>
      <c r="F437"/>
      <c r="G437"/>
      <c r="H437"/>
      <c r="I437"/>
      <c r="J437"/>
      <c r="K437"/>
      <c r="L437"/>
      <c r="M437" s="49"/>
      <c r="N437" s="52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</row>
    <row r="438" spans="1:29" ht="12.75">
      <c r="A438"/>
      <c r="B438"/>
      <c r="C438"/>
      <c r="D438"/>
      <c r="E438"/>
      <c r="F438"/>
      <c r="G438"/>
      <c r="H438"/>
      <c r="I438"/>
      <c r="J438"/>
      <c r="K438"/>
      <c r="L438"/>
      <c r="M438" s="49"/>
      <c r="N438" s="52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</row>
    <row r="439" spans="1:29" ht="12.75">
      <c r="A439"/>
      <c r="B439"/>
      <c r="C439"/>
      <c r="D439"/>
      <c r="E439"/>
      <c r="F439"/>
      <c r="G439"/>
      <c r="H439"/>
      <c r="I439"/>
      <c r="J439"/>
      <c r="K439"/>
      <c r="L439"/>
      <c r="M439" s="49"/>
      <c r="N439" s="52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</row>
    <row r="440" spans="1:29" ht="12.75">
      <c r="A440"/>
      <c r="B440"/>
      <c r="C440"/>
      <c r="D440"/>
      <c r="E440"/>
      <c r="F440"/>
      <c r="G440"/>
      <c r="H440"/>
      <c r="I440"/>
      <c r="J440"/>
      <c r="K440"/>
      <c r="L440"/>
      <c r="M440" s="49"/>
      <c r="N440" s="52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</row>
    <row r="441" spans="1:29" ht="12.75">
      <c r="A441"/>
      <c r="B441"/>
      <c r="C441"/>
      <c r="D441"/>
      <c r="E441"/>
      <c r="F441"/>
      <c r="G441"/>
      <c r="H441"/>
      <c r="I441"/>
      <c r="J441"/>
      <c r="K441"/>
      <c r="L441"/>
      <c r="M441" s="49"/>
      <c r="N441" s="52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</row>
    <row r="442" spans="1:29" ht="12.75">
      <c r="A442"/>
      <c r="B442"/>
      <c r="C442"/>
      <c r="D442"/>
      <c r="E442"/>
      <c r="F442"/>
      <c r="G442"/>
      <c r="H442"/>
      <c r="I442"/>
      <c r="J442"/>
      <c r="K442"/>
      <c r="L442"/>
      <c r="M442" s="49"/>
      <c r="N442" s="52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</row>
    <row r="443" spans="1:29" ht="12.75">
      <c r="A443"/>
      <c r="B443"/>
      <c r="C443"/>
      <c r="D443"/>
      <c r="E443"/>
      <c r="F443"/>
      <c r="G443"/>
      <c r="H443"/>
      <c r="I443"/>
      <c r="J443"/>
      <c r="K443"/>
      <c r="L443"/>
      <c r="M443" s="49"/>
      <c r="N443" s="52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</row>
    <row r="444" spans="1:29" ht="12.75">
      <c r="A444"/>
      <c r="B444"/>
      <c r="C444"/>
      <c r="D444"/>
      <c r="E444"/>
      <c r="F444"/>
      <c r="G444"/>
      <c r="H444"/>
      <c r="I444"/>
      <c r="J444"/>
      <c r="K444"/>
      <c r="L444"/>
      <c r="M444" s="49"/>
      <c r="N444" s="52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</row>
    <row r="445" spans="1:29" ht="12.75">
      <c r="A445"/>
      <c r="B445"/>
      <c r="C445"/>
      <c r="D445"/>
      <c r="E445"/>
      <c r="F445"/>
      <c r="G445"/>
      <c r="H445"/>
      <c r="I445"/>
      <c r="J445"/>
      <c r="K445"/>
      <c r="L445"/>
      <c r="M445" s="49"/>
      <c r="N445" s="52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</row>
    <row r="446" spans="1:29" ht="12.75">
      <c r="A446"/>
      <c r="B446"/>
      <c r="C446"/>
      <c r="D446"/>
      <c r="E446"/>
      <c r="F446"/>
      <c r="G446"/>
      <c r="H446"/>
      <c r="I446"/>
      <c r="J446"/>
      <c r="K446"/>
      <c r="L446"/>
      <c r="M446" s="49"/>
      <c r="N446" s="52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</row>
    <row r="447" spans="1:29" ht="12.75">
      <c r="A447"/>
      <c r="B447"/>
      <c r="C447"/>
      <c r="D447"/>
      <c r="E447"/>
      <c r="F447"/>
      <c r="G447"/>
      <c r="H447"/>
      <c r="I447"/>
      <c r="J447"/>
      <c r="K447"/>
      <c r="L447"/>
      <c r="M447" s="49"/>
      <c r="N447" s="52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</row>
    <row r="448" spans="1:29" ht="12.75">
      <c r="A448"/>
      <c r="B448"/>
      <c r="C448"/>
      <c r="D448"/>
      <c r="E448"/>
      <c r="F448"/>
      <c r="G448"/>
      <c r="H448"/>
      <c r="I448"/>
      <c r="J448"/>
      <c r="K448"/>
      <c r="L448"/>
      <c r="M448" s="49"/>
      <c r="N448" s="52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</row>
    <row r="449" spans="1:29" ht="12.75">
      <c r="A449"/>
      <c r="B449"/>
      <c r="C449"/>
      <c r="D449"/>
      <c r="E449"/>
      <c r="F449"/>
      <c r="G449"/>
      <c r="H449"/>
      <c r="I449"/>
      <c r="J449"/>
      <c r="K449"/>
      <c r="L449"/>
      <c r="M449" s="49"/>
      <c r="N449" s="52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</row>
    <row r="450" spans="1:29" ht="12.75">
      <c r="A450"/>
      <c r="B450"/>
      <c r="C450"/>
      <c r="D450"/>
      <c r="E450"/>
      <c r="F450"/>
      <c r="G450"/>
      <c r="H450"/>
      <c r="I450"/>
      <c r="J450"/>
      <c r="K450"/>
      <c r="L450"/>
      <c r="M450" s="49"/>
      <c r="N450" s="52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</row>
    <row r="451" spans="1:29" ht="12.75">
      <c r="A451"/>
      <c r="B451"/>
      <c r="C451"/>
      <c r="D451"/>
      <c r="E451"/>
      <c r="F451"/>
      <c r="G451"/>
      <c r="H451"/>
      <c r="I451"/>
      <c r="J451"/>
      <c r="K451"/>
      <c r="L451"/>
      <c r="M451" s="49"/>
      <c r="N451" s="52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</row>
    <row r="452" spans="1:29" ht="12.75">
      <c r="A452"/>
      <c r="B452"/>
      <c r="C452"/>
      <c r="D452"/>
      <c r="E452"/>
      <c r="F452"/>
      <c r="G452"/>
      <c r="H452"/>
      <c r="I452"/>
      <c r="J452"/>
      <c r="K452"/>
      <c r="L452"/>
      <c r="M452" s="49"/>
      <c r="N452" s="52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</row>
    <row r="453" spans="1:29" ht="12.75">
      <c r="A453"/>
      <c r="B453"/>
      <c r="C453"/>
      <c r="D453"/>
      <c r="E453"/>
      <c r="F453"/>
      <c r="G453"/>
      <c r="H453"/>
      <c r="I453"/>
      <c r="J453"/>
      <c r="K453"/>
      <c r="L453"/>
      <c r="M453" s="49"/>
      <c r="N453" s="52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</row>
    <row r="454" spans="1:29" ht="12.75">
      <c r="A454"/>
      <c r="B454"/>
      <c r="C454"/>
      <c r="D454"/>
      <c r="E454"/>
      <c r="F454"/>
      <c r="G454"/>
      <c r="H454"/>
      <c r="I454"/>
      <c r="J454"/>
      <c r="K454"/>
      <c r="L454"/>
      <c r="M454" s="49"/>
      <c r="N454" s="52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</row>
    <row r="455" spans="1:29" ht="12.75">
      <c r="A455"/>
      <c r="B455"/>
      <c r="C455"/>
      <c r="D455"/>
      <c r="E455"/>
      <c r="F455"/>
      <c r="G455"/>
      <c r="H455"/>
      <c r="I455"/>
      <c r="J455"/>
      <c r="K455"/>
      <c r="L455"/>
      <c r="M455" s="49"/>
      <c r="N455" s="52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</row>
    <row r="456" spans="1:29" ht="12.75">
      <c r="A456"/>
      <c r="B456"/>
      <c r="C456"/>
      <c r="D456"/>
      <c r="E456"/>
      <c r="F456"/>
      <c r="G456"/>
      <c r="H456"/>
      <c r="I456"/>
      <c r="J456"/>
      <c r="K456"/>
      <c r="L456"/>
      <c r="M456" s="49"/>
      <c r="N456" s="52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</row>
    <row r="457" spans="1:29" ht="12.75">
      <c r="A457"/>
      <c r="B457"/>
      <c r="C457"/>
      <c r="D457"/>
      <c r="E457"/>
      <c r="F457"/>
      <c r="G457"/>
      <c r="H457"/>
      <c r="I457"/>
      <c r="J457"/>
      <c r="K457"/>
      <c r="L457"/>
      <c r="M457" s="49"/>
      <c r="N457" s="52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</row>
    <row r="458" spans="1:29" ht="12.75">
      <c r="A458"/>
      <c r="B458"/>
      <c r="C458"/>
      <c r="D458"/>
      <c r="E458"/>
      <c r="F458"/>
      <c r="G458"/>
      <c r="H458"/>
      <c r="I458"/>
      <c r="J458"/>
      <c r="K458"/>
      <c r="L458"/>
      <c r="M458" s="49"/>
      <c r="N458" s="52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</row>
    <row r="459" spans="1:29" ht="12.75">
      <c r="A459"/>
      <c r="B459"/>
      <c r="C459"/>
      <c r="D459"/>
      <c r="E459"/>
      <c r="F459"/>
      <c r="G459"/>
      <c r="H459"/>
      <c r="I459"/>
      <c r="J459"/>
      <c r="K459"/>
      <c r="L459"/>
      <c r="M459" s="49"/>
      <c r="N459" s="52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</row>
    <row r="460" spans="1:29" ht="12.75">
      <c r="A460"/>
      <c r="B460"/>
      <c r="C460"/>
      <c r="D460"/>
      <c r="E460"/>
      <c r="F460"/>
      <c r="G460"/>
      <c r="H460"/>
      <c r="I460"/>
      <c r="J460"/>
      <c r="K460"/>
      <c r="L460"/>
      <c r="M460" s="49"/>
      <c r="N460" s="52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</row>
    <row r="461" spans="1:29" ht="12.75">
      <c r="A461"/>
      <c r="B461"/>
      <c r="C461"/>
      <c r="D461"/>
      <c r="E461"/>
      <c r="F461"/>
      <c r="G461"/>
      <c r="H461"/>
      <c r="I461"/>
      <c r="J461"/>
      <c r="K461"/>
      <c r="L461"/>
      <c r="M461" s="49"/>
      <c r="N461" s="52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</row>
    <row r="462" spans="1:29" ht="12.75">
      <c r="A462"/>
      <c r="B462"/>
      <c r="C462"/>
      <c r="D462"/>
      <c r="E462"/>
      <c r="F462"/>
      <c r="G462"/>
      <c r="H462"/>
      <c r="I462"/>
      <c r="J462"/>
      <c r="K462"/>
      <c r="L462"/>
      <c r="M462" s="49"/>
      <c r="N462" s="52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</row>
    <row r="463" spans="1:29" ht="12.75">
      <c r="A463"/>
      <c r="B463"/>
      <c r="C463"/>
      <c r="D463"/>
      <c r="E463"/>
      <c r="F463"/>
      <c r="G463"/>
      <c r="H463"/>
      <c r="I463"/>
      <c r="J463"/>
      <c r="K463"/>
      <c r="L463"/>
      <c r="M463" s="49"/>
      <c r="N463" s="52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</row>
    <row r="464" spans="1:29" ht="12.75">
      <c r="A464"/>
      <c r="B464"/>
      <c r="C464"/>
      <c r="D464"/>
      <c r="E464"/>
      <c r="F464"/>
      <c r="G464"/>
      <c r="H464"/>
      <c r="I464"/>
      <c r="J464"/>
      <c r="K464"/>
      <c r="L464"/>
      <c r="M464" s="49"/>
      <c r="N464" s="52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</row>
    <row r="465" spans="1:29" ht="12.75">
      <c r="A465"/>
      <c r="B465"/>
      <c r="C465"/>
      <c r="D465"/>
      <c r="E465"/>
      <c r="F465"/>
      <c r="G465"/>
      <c r="H465"/>
      <c r="I465"/>
      <c r="J465"/>
      <c r="K465"/>
      <c r="L465"/>
      <c r="M465" s="49"/>
      <c r="N465" s="52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</row>
    <row r="466" spans="1:29" ht="12.75">
      <c r="A466"/>
      <c r="B466"/>
      <c r="C466"/>
      <c r="D466"/>
      <c r="E466"/>
      <c r="F466"/>
      <c r="G466"/>
      <c r="H466"/>
      <c r="I466"/>
      <c r="J466"/>
      <c r="K466"/>
      <c r="L466"/>
      <c r="M466" s="49"/>
      <c r="N466" s="52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</row>
    <row r="467" spans="1:29" ht="12.75">
      <c r="A467"/>
      <c r="B467"/>
      <c r="C467"/>
      <c r="D467"/>
      <c r="E467"/>
      <c r="F467"/>
      <c r="G467"/>
      <c r="H467"/>
      <c r="I467"/>
      <c r="J467"/>
      <c r="K467"/>
      <c r="L467"/>
      <c r="M467" s="49"/>
      <c r="N467" s="52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</row>
    <row r="468" spans="1:29" ht="12.75">
      <c r="A468"/>
      <c r="B468"/>
      <c r="C468"/>
      <c r="D468"/>
      <c r="E468"/>
      <c r="F468"/>
      <c r="G468"/>
      <c r="H468"/>
      <c r="I468"/>
      <c r="J468"/>
      <c r="K468"/>
      <c r="L468"/>
      <c r="M468" s="49"/>
      <c r="N468" s="52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</row>
    <row r="469" spans="1:29" ht="12.75">
      <c r="A469"/>
      <c r="B469"/>
      <c r="C469"/>
      <c r="D469"/>
      <c r="E469"/>
      <c r="F469"/>
      <c r="G469"/>
      <c r="H469"/>
      <c r="I469"/>
      <c r="J469"/>
      <c r="K469"/>
      <c r="L469"/>
      <c r="M469" s="49"/>
      <c r="N469" s="52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</row>
    <row r="470" spans="1:29" ht="12.75">
      <c r="A470"/>
      <c r="B470"/>
      <c r="C470"/>
      <c r="D470"/>
      <c r="E470"/>
      <c r="F470"/>
      <c r="G470"/>
      <c r="H470"/>
      <c r="I470"/>
      <c r="J470"/>
      <c r="K470"/>
      <c r="L470"/>
      <c r="M470" s="49"/>
      <c r="N470" s="52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</row>
    <row r="471" spans="1:29" ht="12.75">
      <c r="A471"/>
      <c r="B471"/>
      <c r="C471"/>
      <c r="D471"/>
      <c r="E471"/>
      <c r="F471"/>
      <c r="G471"/>
      <c r="H471"/>
      <c r="I471"/>
      <c r="J471"/>
      <c r="K471"/>
      <c r="L471"/>
      <c r="M471" s="49"/>
      <c r="N471" s="52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</row>
    <row r="472" spans="1:29" ht="12.75">
      <c r="A472"/>
      <c r="B472"/>
      <c r="C472"/>
      <c r="D472"/>
      <c r="E472"/>
      <c r="F472"/>
      <c r="G472"/>
      <c r="H472"/>
      <c r="I472"/>
      <c r="J472"/>
      <c r="K472"/>
      <c r="L472"/>
      <c r="M472" s="49"/>
      <c r="N472" s="52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</row>
    <row r="473" spans="1:29" ht="12.75">
      <c r="A473"/>
      <c r="B473"/>
      <c r="C473"/>
      <c r="D473"/>
      <c r="E473"/>
      <c r="F473"/>
      <c r="G473"/>
      <c r="H473"/>
      <c r="I473"/>
      <c r="J473"/>
      <c r="K473"/>
      <c r="L473"/>
      <c r="M473" s="49"/>
      <c r="N473" s="52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</row>
    <row r="474" spans="1:29" ht="12.75">
      <c r="A474"/>
      <c r="B474"/>
      <c r="C474"/>
      <c r="D474"/>
      <c r="E474"/>
      <c r="F474"/>
      <c r="G474"/>
      <c r="H474"/>
      <c r="I474"/>
      <c r="J474"/>
      <c r="K474"/>
      <c r="L474"/>
      <c r="M474" s="49"/>
      <c r="N474" s="52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</row>
    <row r="475" spans="1:29" ht="12.75">
      <c r="A475"/>
      <c r="B475"/>
      <c r="C475"/>
      <c r="D475"/>
      <c r="E475"/>
      <c r="F475"/>
      <c r="G475"/>
      <c r="H475"/>
      <c r="I475"/>
      <c r="J475"/>
      <c r="K475"/>
      <c r="L475"/>
      <c r="M475" s="49"/>
      <c r="N475" s="52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</row>
    <row r="476" spans="1:29" ht="12.75">
      <c r="A476"/>
      <c r="B476"/>
      <c r="C476"/>
      <c r="D476"/>
      <c r="E476"/>
      <c r="F476"/>
      <c r="G476"/>
      <c r="H476"/>
      <c r="I476"/>
      <c r="J476"/>
      <c r="K476"/>
      <c r="L476"/>
      <c r="M476" s="49"/>
      <c r="N476" s="52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</row>
    <row r="477" spans="1:29" ht="12.75">
      <c r="A477"/>
      <c r="B477"/>
      <c r="C477"/>
      <c r="D477"/>
      <c r="E477"/>
      <c r="F477"/>
      <c r="G477"/>
      <c r="H477"/>
      <c r="I477"/>
      <c r="J477"/>
      <c r="K477"/>
      <c r="L477"/>
      <c r="M477" s="49"/>
      <c r="N477" s="52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</row>
    <row r="478" spans="1:29" ht="12.75">
      <c r="A478"/>
      <c r="B478"/>
      <c r="C478"/>
      <c r="D478"/>
      <c r="E478"/>
      <c r="F478"/>
      <c r="G478"/>
      <c r="H478"/>
      <c r="I478"/>
      <c r="J478"/>
      <c r="K478"/>
      <c r="L478"/>
      <c r="M478" s="49"/>
      <c r="N478" s="52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</row>
    <row r="479" spans="1:29" ht="12.75">
      <c r="A479"/>
      <c r="B479"/>
      <c r="C479"/>
      <c r="D479"/>
      <c r="E479"/>
      <c r="F479"/>
      <c r="G479"/>
      <c r="H479"/>
      <c r="I479"/>
      <c r="J479"/>
      <c r="K479"/>
      <c r="L479"/>
      <c r="M479" s="49"/>
      <c r="N479" s="52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</row>
    <row r="480" spans="1:29" ht="12.75">
      <c r="A480"/>
      <c r="B480"/>
      <c r="C480"/>
      <c r="D480"/>
      <c r="E480"/>
      <c r="F480"/>
      <c r="G480"/>
      <c r="H480"/>
      <c r="I480"/>
      <c r="J480"/>
      <c r="K480"/>
      <c r="L480"/>
      <c r="M480" s="49"/>
      <c r="N480" s="52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</row>
    <row r="481" spans="1:29" ht="12.75">
      <c r="A481"/>
      <c r="B481"/>
      <c r="C481"/>
      <c r="D481"/>
      <c r="E481"/>
      <c r="F481"/>
      <c r="G481"/>
      <c r="H481"/>
      <c r="I481"/>
      <c r="J481"/>
      <c r="K481"/>
      <c r="L481"/>
      <c r="M481" s="49"/>
      <c r="N481" s="52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</row>
    <row r="482" spans="1:29" ht="12.75">
      <c r="A482"/>
      <c r="B482"/>
      <c r="C482"/>
      <c r="D482"/>
      <c r="E482"/>
      <c r="F482"/>
      <c r="G482"/>
      <c r="H482"/>
      <c r="I482"/>
      <c r="J482"/>
      <c r="K482"/>
      <c r="L482"/>
      <c r="M482" s="49"/>
      <c r="N482" s="52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</row>
    <row r="483" spans="1:29" ht="12.75">
      <c r="A483"/>
      <c r="B483"/>
      <c r="C483"/>
      <c r="D483"/>
      <c r="E483"/>
      <c r="F483"/>
      <c r="G483"/>
      <c r="H483"/>
      <c r="I483"/>
      <c r="J483"/>
      <c r="K483"/>
      <c r="L483"/>
      <c r="M483" s="49"/>
      <c r="N483" s="52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</row>
    <row r="484" spans="1:29" ht="12.75">
      <c r="A484"/>
      <c r="B484"/>
      <c r="C484"/>
      <c r="D484"/>
      <c r="E484"/>
      <c r="F484"/>
      <c r="G484"/>
      <c r="H484"/>
      <c r="I484"/>
      <c r="J484"/>
      <c r="K484"/>
      <c r="L484"/>
      <c r="M484" s="49"/>
      <c r="N484" s="52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</row>
    <row r="485" spans="1:29" ht="12.75">
      <c r="A485"/>
      <c r="B485"/>
      <c r="C485"/>
      <c r="D485"/>
      <c r="E485"/>
      <c r="F485"/>
      <c r="G485"/>
      <c r="H485"/>
      <c r="I485"/>
      <c r="J485"/>
      <c r="K485"/>
      <c r="L485"/>
      <c r="M485" s="49"/>
      <c r="N485" s="52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</row>
    <row r="486" spans="1:29" ht="12.75">
      <c r="A486"/>
      <c r="B486"/>
      <c r="C486"/>
      <c r="D486"/>
      <c r="E486"/>
      <c r="F486"/>
      <c r="G486"/>
      <c r="H486"/>
      <c r="I486"/>
      <c r="J486"/>
      <c r="K486"/>
      <c r="L486"/>
      <c r="M486" s="49"/>
      <c r="N486" s="52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</row>
    <row r="487" spans="1:29" ht="12.75">
      <c r="A487"/>
      <c r="B487"/>
      <c r="C487"/>
      <c r="D487"/>
      <c r="E487"/>
      <c r="F487"/>
      <c r="G487"/>
      <c r="H487"/>
      <c r="I487"/>
      <c r="J487"/>
      <c r="K487"/>
      <c r="L487"/>
      <c r="M487" s="49"/>
      <c r="N487" s="52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</row>
    <row r="488" spans="1:29" ht="12.75">
      <c r="A488"/>
      <c r="B488"/>
      <c r="C488"/>
      <c r="D488"/>
      <c r="E488"/>
      <c r="F488"/>
      <c r="G488"/>
      <c r="H488"/>
      <c r="I488"/>
      <c r="J488"/>
      <c r="K488"/>
      <c r="L488"/>
      <c r="M488" s="49"/>
      <c r="N488" s="52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</row>
    <row r="489" spans="1:29" ht="12.75">
      <c r="A489"/>
      <c r="B489"/>
      <c r="C489"/>
      <c r="D489"/>
      <c r="E489"/>
      <c r="F489"/>
      <c r="G489"/>
      <c r="H489"/>
      <c r="I489"/>
      <c r="J489"/>
      <c r="K489"/>
      <c r="L489"/>
      <c r="M489" s="49"/>
      <c r="N489" s="52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</row>
    <row r="490" spans="1:29" ht="12.75">
      <c r="A490"/>
      <c r="B490"/>
      <c r="C490"/>
      <c r="D490"/>
      <c r="E490"/>
      <c r="F490"/>
      <c r="G490"/>
      <c r="H490"/>
      <c r="I490"/>
      <c r="J490"/>
      <c r="K490"/>
      <c r="L490"/>
      <c r="M490" s="49"/>
      <c r="N490" s="52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</row>
    <row r="491" spans="1:29" ht="12.75">
      <c r="A491"/>
      <c r="B491"/>
      <c r="C491"/>
      <c r="D491"/>
      <c r="E491"/>
      <c r="F491"/>
      <c r="G491"/>
      <c r="H491"/>
      <c r="I491"/>
      <c r="J491"/>
      <c r="K491"/>
      <c r="L491"/>
      <c r="M491" s="49"/>
      <c r="N491" s="52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</row>
    <row r="492" spans="1:29" ht="12.75">
      <c r="A492"/>
      <c r="B492"/>
      <c r="C492"/>
      <c r="D492"/>
      <c r="E492"/>
      <c r="F492"/>
      <c r="G492"/>
      <c r="H492"/>
      <c r="I492"/>
      <c r="J492"/>
      <c r="K492"/>
      <c r="L492"/>
      <c r="M492" s="49"/>
      <c r="N492" s="52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</row>
    <row r="493" spans="1:29" ht="12.75">
      <c r="A493"/>
      <c r="B493"/>
      <c r="C493"/>
      <c r="D493"/>
      <c r="E493"/>
      <c r="F493"/>
      <c r="G493"/>
      <c r="H493"/>
      <c r="I493"/>
      <c r="J493"/>
      <c r="K493"/>
      <c r="L493"/>
      <c r="M493" s="49"/>
      <c r="N493" s="52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</row>
    <row r="494" spans="1:29" ht="12.75">
      <c r="A494"/>
      <c r="B494"/>
      <c r="C494"/>
      <c r="D494"/>
      <c r="E494"/>
      <c r="F494"/>
      <c r="G494"/>
      <c r="H494"/>
      <c r="I494"/>
      <c r="J494"/>
      <c r="K494"/>
      <c r="L494"/>
      <c r="M494" s="49"/>
      <c r="N494" s="52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</row>
    <row r="495" spans="1:29" ht="12.75">
      <c r="A495"/>
      <c r="B495"/>
      <c r="C495"/>
      <c r="D495"/>
      <c r="E495"/>
      <c r="F495"/>
      <c r="G495"/>
      <c r="H495"/>
      <c r="I495"/>
      <c r="J495"/>
      <c r="K495"/>
      <c r="L495"/>
      <c r="M495" s="49"/>
      <c r="N495" s="52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</row>
    <row r="496" spans="1:29" ht="12.75">
      <c r="A496"/>
      <c r="B496"/>
      <c r="C496"/>
      <c r="D496"/>
      <c r="E496"/>
      <c r="F496"/>
      <c r="G496"/>
      <c r="H496"/>
      <c r="I496"/>
      <c r="J496"/>
      <c r="K496"/>
      <c r="L496"/>
      <c r="M496" s="49"/>
      <c r="N496" s="52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</row>
    <row r="497" spans="1:29" ht="12.75">
      <c r="A497"/>
      <c r="B497"/>
      <c r="C497"/>
      <c r="D497"/>
      <c r="E497"/>
      <c r="F497"/>
      <c r="G497"/>
      <c r="H497"/>
      <c r="I497"/>
      <c r="J497"/>
      <c r="K497"/>
      <c r="L497"/>
      <c r="M497" s="49"/>
      <c r="N497" s="52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</row>
    <row r="498" spans="1:29" ht="12.75">
      <c r="A498"/>
      <c r="B498"/>
      <c r="C498"/>
      <c r="D498"/>
      <c r="E498"/>
      <c r="F498"/>
      <c r="G498"/>
      <c r="H498"/>
      <c r="I498"/>
      <c r="J498"/>
      <c r="K498"/>
      <c r="L498"/>
      <c r="M498" s="49"/>
      <c r="N498" s="52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</row>
    <row r="499" spans="1:29" ht="12.75">
      <c r="A499"/>
      <c r="B499"/>
      <c r="C499"/>
      <c r="D499"/>
      <c r="E499"/>
      <c r="F499"/>
      <c r="G499"/>
      <c r="H499"/>
      <c r="I499"/>
      <c r="J499"/>
      <c r="K499"/>
      <c r="L499"/>
      <c r="M499" s="49"/>
      <c r="N499" s="52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</row>
    <row r="500" spans="1:29" ht="12.75">
      <c r="A500"/>
      <c r="B500"/>
      <c r="C500"/>
      <c r="D500"/>
      <c r="E500"/>
      <c r="F500"/>
      <c r="G500"/>
      <c r="H500"/>
      <c r="I500"/>
      <c r="J500"/>
      <c r="K500"/>
      <c r="L500"/>
      <c r="M500" s="49"/>
      <c r="N500" s="52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</row>
    <row r="501" spans="1:29" ht="12.75">
      <c r="A501"/>
      <c r="B501"/>
      <c r="C501"/>
      <c r="D501"/>
      <c r="E501"/>
      <c r="F501"/>
      <c r="G501"/>
      <c r="H501"/>
      <c r="I501"/>
      <c r="J501"/>
      <c r="K501"/>
      <c r="L501"/>
      <c r="M501" s="49"/>
      <c r="N501" s="52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</row>
    <row r="502" spans="1:29" ht="12.75">
      <c r="A502"/>
      <c r="B502"/>
      <c r="C502"/>
      <c r="D502"/>
      <c r="E502"/>
      <c r="F502"/>
      <c r="G502"/>
      <c r="H502"/>
      <c r="I502"/>
      <c r="J502"/>
      <c r="K502"/>
      <c r="L502"/>
      <c r="M502" s="49"/>
      <c r="N502" s="52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</row>
    <row r="503" spans="1:29" ht="12.75">
      <c r="A503"/>
      <c r="B503"/>
      <c r="C503"/>
      <c r="D503"/>
      <c r="E503"/>
      <c r="F503"/>
      <c r="G503"/>
      <c r="H503"/>
      <c r="I503"/>
      <c r="J503"/>
      <c r="K503"/>
      <c r="L503"/>
      <c r="M503" s="49"/>
      <c r="N503" s="52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</row>
    <row r="504" spans="1:29" ht="12.75">
      <c r="A504"/>
      <c r="B504"/>
      <c r="C504"/>
      <c r="D504"/>
      <c r="E504"/>
      <c r="F504"/>
      <c r="G504"/>
      <c r="H504"/>
      <c r="I504"/>
      <c r="J504"/>
      <c r="K504"/>
      <c r="L504"/>
      <c r="M504" s="49"/>
      <c r="N504" s="52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</row>
    <row r="505" spans="1:29" ht="12.75">
      <c r="A505"/>
      <c r="B505"/>
      <c r="C505"/>
      <c r="D505"/>
      <c r="E505"/>
      <c r="F505"/>
      <c r="G505"/>
      <c r="H505"/>
      <c r="I505"/>
      <c r="J505"/>
      <c r="K505"/>
      <c r="L505"/>
      <c r="M505" s="49"/>
      <c r="N505" s="52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</row>
    <row r="506" spans="1:29" ht="12.75">
      <c r="A506"/>
      <c r="B506"/>
      <c r="C506"/>
      <c r="D506"/>
      <c r="E506"/>
      <c r="F506"/>
      <c r="G506"/>
      <c r="H506"/>
      <c r="I506"/>
      <c r="J506"/>
      <c r="K506"/>
      <c r="L506"/>
      <c r="M506" s="49"/>
      <c r="N506" s="52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</row>
    <row r="507" spans="1:29" ht="12.75">
      <c r="A507"/>
      <c r="B507"/>
      <c r="C507"/>
      <c r="D507"/>
      <c r="E507"/>
      <c r="F507"/>
      <c r="G507"/>
      <c r="H507"/>
      <c r="I507"/>
      <c r="J507"/>
      <c r="K507"/>
      <c r="L507"/>
      <c r="M507" s="49"/>
      <c r="N507" s="52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</row>
    <row r="508" spans="1:29" ht="12.75">
      <c r="A508"/>
      <c r="B508"/>
      <c r="C508"/>
      <c r="D508"/>
      <c r="E508"/>
      <c r="F508"/>
      <c r="G508"/>
      <c r="H508"/>
      <c r="I508"/>
      <c r="J508"/>
      <c r="K508"/>
      <c r="L508"/>
      <c r="M508" s="49"/>
      <c r="N508" s="52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</row>
    <row r="509" spans="1:29" ht="12.75">
      <c r="A509"/>
      <c r="B509"/>
      <c r="C509"/>
      <c r="D509"/>
      <c r="E509"/>
      <c r="F509"/>
      <c r="G509"/>
      <c r="H509"/>
      <c r="I509"/>
      <c r="J509"/>
      <c r="K509"/>
      <c r="L509"/>
      <c r="M509" s="49"/>
      <c r="N509" s="52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</row>
    <row r="510" spans="1:29" ht="12.75">
      <c r="A510"/>
      <c r="B510"/>
      <c r="C510"/>
      <c r="D510"/>
      <c r="E510"/>
      <c r="F510"/>
      <c r="G510"/>
      <c r="H510"/>
      <c r="I510"/>
      <c r="J510"/>
      <c r="K510"/>
      <c r="L510"/>
      <c r="M510" s="49"/>
      <c r="N510" s="52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</row>
    <row r="511" spans="1:29" ht="12.75">
      <c r="A511"/>
      <c r="B511"/>
      <c r="C511"/>
      <c r="D511"/>
      <c r="E511"/>
      <c r="F511"/>
      <c r="G511"/>
      <c r="H511"/>
      <c r="I511"/>
      <c r="J511"/>
      <c r="K511"/>
      <c r="L511"/>
      <c r="M511" s="49"/>
      <c r="N511" s="52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</row>
    <row r="512" spans="1:29" ht="12.75">
      <c r="A512"/>
      <c r="B512"/>
      <c r="C512"/>
      <c r="D512"/>
      <c r="E512"/>
      <c r="F512"/>
      <c r="G512"/>
      <c r="H512"/>
      <c r="I512"/>
      <c r="J512"/>
      <c r="K512"/>
      <c r="L512"/>
      <c r="M512" s="49"/>
      <c r="N512" s="52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</row>
    <row r="513" spans="1:29" ht="12.75">
      <c r="A513"/>
      <c r="B513"/>
      <c r="C513"/>
      <c r="D513"/>
      <c r="E513"/>
      <c r="F513"/>
      <c r="G513"/>
      <c r="H513"/>
      <c r="I513"/>
      <c r="J513"/>
      <c r="K513"/>
      <c r="L513"/>
      <c r="M513" s="49"/>
      <c r="N513" s="52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</row>
    <row r="514" spans="1:29" ht="12.75">
      <c r="A514"/>
      <c r="B514"/>
      <c r="C514"/>
      <c r="D514"/>
      <c r="E514"/>
      <c r="F514"/>
      <c r="G514"/>
      <c r="H514"/>
      <c r="I514"/>
      <c r="J514"/>
      <c r="K514"/>
      <c r="L514"/>
      <c r="M514" s="49"/>
      <c r="N514" s="52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</row>
    <row r="515" spans="1:29" ht="12.75">
      <c r="A515"/>
      <c r="B515"/>
      <c r="C515"/>
      <c r="D515"/>
      <c r="E515"/>
      <c r="F515"/>
      <c r="G515"/>
      <c r="H515"/>
      <c r="I515"/>
      <c r="J515"/>
      <c r="K515"/>
      <c r="L515"/>
      <c r="M515" s="49"/>
      <c r="N515" s="52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</row>
    <row r="516" spans="1:29" ht="12.75">
      <c r="A516"/>
      <c r="B516"/>
      <c r="C516"/>
      <c r="D516"/>
      <c r="E516"/>
      <c r="F516"/>
      <c r="G516"/>
      <c r="H516"/>
      <c r="I516"/>
      <c r="J516"/>
      <c r="K516"/>
      <c r="L516"/>
      <c r="M516" s="49"/>
      <c r="N516" s="52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</row>
    <row r="517" spans="1:29" ht="12.75">
      <c r="A517"/>
      <c r="B517"/>
      <c r="C517"/>
      <c r="D517"/>
      <c r="E517"/>
      <c r="F517"/>
      <c r="G517"/>
      <c r="H517"/>
      <c r="I517"/>
      <c r="J517"/>
      <c r="K517"/>
      <c r="L517"/>
      <c r="M517" s="49"/>
      <c r="N517" s="52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</row>
    <row r="518" spans="1:29" ht="12.75">
      <c r="A518"/>
      <c r="B518"/>
      <c r="C518"/>
      <c r="D518"/>
      <c r="E518"/>
      <c r="F518"/>
      <c r="G518"/>
      <c r="H518"/>
      <c r="I518"/>
      <c r="J518"/>
      <c r="K518"/>
      <c r="L518"/>
      <c r="M518" s="49"/>
      <c r="N518" s="52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</row>
    <row r="519" spans="1:29" ht="12.75">
      <c r="A519"/>
      <c r="B519"/>
      <c r="C519"/>
      <c r="D519"/>
      <c r="E519"/>
      <c r="F519"/>
      <c r="G519"/>
      <c r="H519"/>
      <c r="I519"/>
      <c r="J519"/>
      <c r="K519"/>
      <c r="L519"/>
      <c r="M519" s="49"/>
      <c r="N519" s="52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</row>
    <row r="520" spans="1:29" ht="12.75">
      <c r="A520"/>
      <c r="B520"/>
      <c r="C520"/>
      <c r="D520"/>
      <c r="E520"/>
      <c r="F520"/>
      <c r="G520"/>
      <c r="H520"/>
      <c r="I520"/>
      <c r="J520"/>
      <c r="K520"/>
      <c r="L520"/>
      <c r="M520" s="49"/>
      <c r="N520" s="52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</row>
    <row r="521" spans="1:29" ht="12.75">
      <c r="A521"/>
      <c r="B521"/>
      <c r="C521"/>
      <c r="D521"/>
      <c r="E521"/>
      <c r="F521"/>
      <c r="G521"/>
      <c r="H521"/>
      <c r="I521"/>
      <c r="J521"/>
      <c r="K521"/>
      <c r="L521"/>
      <c r="M521" s="49"/>
      <c r="N521" s="52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</row>
    <row r="522" spans="1:29" ht="12.75">
      <c r="A522"/>
      <c r="B522"/>
      <c r="C522"/>
      <c r="D522"/>
      <c r="E522"/>
      <c r="F522"/>
      <c r="G522"/>
      <c r="H522"/>
      <c r="I522"/>
      <c r="J522"/>
      <c r="K522"/>
      <c r="L522"/>
      <c r="M522" s="49"/>
      <c r="N522" s="52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</row>
    <row r="523" spans="1:29" ht="12.75">
      <c r="A523"/>
      <c r="B523"/>
      <c r="C523"/>
      <c r="D523"/>
      <c r="E523"/>
      <c r="F523"/>
      <c r="G523"/>
      <c r="H523"/>
      <c r="I523"/>
      <c r="J523"/>
      <c r="K523"/>
      <c r="L523"/>
      <c r="M523" s="49"/>
      <c r="N523" s="52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</row>
    <row r="524" spans="1:29" ht="12.75">
      <c r="A524"/>
      <c r="B524"/>
      <c r="C524"/>
      <c r="D524"/>
      <c r="E524"/>
      <c r="F524"/>
      <c r="G524"/>
      <c r="H524"/>
      <c r="I524"/>
      <c r="J524"/>
      <c r="K524"/>
      <c r="L524"/>
      <c r="M524" s="49"/>
      <c r="N524" s="52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</row>
    <row r="525" spans="1:29" ht="12.75">
      <c r="A525"/>
      <c r="B525"/>
      <c r="C525"/>
      <c r="D525"/>
      <c r="E525"/>
      <c r="F525"/>
      <c r="G525"/>
      <c r="H525"/>
      <c r="I525"/>
      <c r="J525"/>
      <c r="K525"/>
      <c r="L525"/>
      <c r="M525" s="49"/>
      <c r="N525" s="52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</row>
    <row r="526" spans="1:29" ht="12.75">
      <c r="A526"/>
      <c r="B526"/>
      <c r="C526"/>
      <c r="D526"/>
      <c r="E526"/>
      <c r="F526"/>
      <c r="G526"/>
      <c r="H526"/>
      <c r="I526"/>
      <c r="J526"/>
      <c r="K526"/>
      <c r="L526"/>
      <c r="M526" s="49"/>
      <c r="N526" s="52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</row>
    <row r="527" spans="1:29" ht="12.75">
      <c r="A527"/>
      <c r="B527"/>
      <c r="C527"/>
      <c r="D527"/>
      <c r="E527"/>
      <c r="F527"/>
      <c r="G527"/>
      <c r="H527"/>
      <c r="I527"/>
      <c r="J527"/>
      <c r="K527"/>
      <c r="L527"/>
      <c r="M527" s="49"/>
      <c r="N527" s="52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</row>
    <row r="528" spans="1:29" ht="12.75">
      <c r="A528"/>
      <c r="B528"/>
      <c r="C528"/>
      <c r="D528"/>
      <c r="E528"/>
      <c r="F528"/>
      <c r="G528"/>
      <c r="H528"/>
      <c r="I528"/>
      <c r="J528"/>
      <c r="K528"/>
      <c r="L528"/>
      <c r="M528" s="49"/>
      <c r="N528" s="52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</row>
    <row r="529" spans="1:29" ht="12.75">
      <c r="A529"/>
      <c r="B529"/>
      <c r="C529"/>
      <c r="D529"/>
      <c r="E529"/>
      <c r="F529"/>
      <c r="G529"/>
      <c r="H529"/>
      <c r="I529"/>
      <c r="J529"/>
      <c r="K529"/>
      <c r="L529"/>
      <c r="M529" s="49"/>
      <c r="N529" s="52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</row>
    <row r="530" spans="1:29" ht="12.75">
      <c r="A530"/>
      <c r="B530"/>
      <c r="C530"/>
      <c r="D530"/>
      <c r="E530"/>
      <c r="F530"/>
      <c r="G530"/>
      <c r="H530"/>
      <c r="I530"/>
      <c r="J530"/>
      <c r="K530"/>
      <c r="L530"/>
      <c r="M530" s="49"/>
      <c r="N530" s="52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</row>
    <row r="531" spans="1:29" ht="12.75">
      <c r="A531"/>
      <c r="B531"/>
      <c r="C531"/>
      <c r="D531"/>
      <c r="E531"/>
      <c r="F531"/>
      <c r="G531"/>
      <c r="H531"/>
      <c r="I531"/>
      <c r="J531"/>
      <c r="K531"/>
      <c r="L531"/>
      <c r="M531" s="49"/>
      <c r="N531" s="52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</row>
    <row r="532" spans="1:29" ht="12.75">
      <c r="A532"/>
      <c r="B532"/>
      <c r="C532"/>
      <c r="D532"/>
      <c r="E532"/>
      <c r="F532"/>
      <c r="G532"/>
      <c r="H532"/>
      <c r="I532"/>
      <c r="J532"/>
      <c r="K532"/>
      <c r="L532"/>
      <c r="M532" s="49"/>
      <c r="N532" s="52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</row>
    <row r="533" spans="1:29" ht="12.75">
      <c r="A533"/>
      <c r="B533"/>
      <c r="C533"/>
      <c r="D533"/>
      <c r="E533"/>
      <c r="F533"/>
      <c r="G533"/>
      <c r="H533"/>
      <c r="I533"/>
      <c r="J533"/>
      <c r="K533"/>
      <c r="L533"/>
      <c r="M533" s="49"/>
      <c r="N533" s="52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</row>
    <row r="534" spans="1:29" ht="12.75">
      <c r="A534"/>
      <c r="B534"/>
      <c r="C534"/>
      <c r="D534"/>
      <c r="E534"/>
      <c r="F534"/>
      <c r="G534"/>
      <c r="H534"/>
      <c r="I534"/>
      <c r="J534"/>
      <c r="K534"/>
      <c r="L534"/>
      <c r="M534" s="49"/>
      <c r="N534" s="52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</row>
    <row r="535" spans="1:29" ht="12.75">
      <c r="A535"/>
      <c r="B535"/>
      <c r="C535"/>
      <c r="D535"/>
      <c r="E535"/>
      <c r="F535"/>
      <c r="G535"/>
      <c r="H535"/>
      <c r="I535"/>
      <c r="J535"/>
      <c r="K535"/>
      <c r="L535"/>
      <c r="M535" s="49"/>
      <c r="N535" s="52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</row>
    <row r="536" spans="1:29" ht="12.75">
      <c r="A536"/>
      <c r="B536"/>
      <c r="C536"/>
      <c r="D536"/>
      <c r="E536"/>
      <c r="F536"/>
      <c r="G536"/>
      <c r="H536"/>
      <c r="I536"/>
      <c r="J536"/>
      <c r="K536"/>
      <c r="L536"/>
      <c r="M536" s="49"/>
      <c r="N536" s="52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</row>
    <row r="537" spans="1:29" ht="12.75">
      <c r="A537"/>
      <c r="B537"/>
      <c r="C537"/>
      <c r="D537"/>
      <c r="E537"/>
      <c r="F537"/>
      <c r="G537"/>
      <c r="H537"/>
      <c r="I537"/>
      <c r="J537"/>
      <c r="K537"/>
      <c r="L537"/>
      <c r="M537" s="49"/>
      <c r="N537" s="52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</row>
    <row r="538" spans="1:29" ht="12.75">
      <c r="A538"/>
      <c r="B538"/>
      <c r="C538"/>
      <c r="D538"/>
      <c r="E538"/>
      <c r="F538"/>
      <c r="G538"/>
      <c r="H538"/>
      <c r="I538"/>
      <c r="J538"/>
      <c r="K538"/>
      <c r="L538"/>
      <c r="M538" s="49"/>
      <c r="N538" s="52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</row>
    <row r="539" spans="1:29" ht="12.75">
      <c r="A539"/>
      <c r="B539"/>
      <c r="C539"/>
      <c r="D539"/>
      <c r="E539"/>
      <c r="F539"/>
      <c r="G539"/>
      <c r="H539"/>
      <c r="I539"/>
      <c r="J539"/>
      <c r="K539"/>
      <c r="L539"/>
      <c r="M539" s="49"/>
      <c r="N539" s="52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</row>
    <row r="540" spans="1:29" ht="12.75">
      <c r="A540"/>
      <c r="B540"/>
      <c r="C540"/>
      <c r="D540"/>
      <c r="E540"/>
      <c r="F540"/>
      <c r="G540"/>
      <c r="H540"/>
      <c r="I540"/>
      <c r="J540"/>
      <c r="K540"/>
      <c r="L540"/>
      <c r="M540" s="49"/>
      <c r="N540" s="52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</row>
    <row r="541" spans="1:29" ht="12.75">
      <c r="A541"/>
      <c r="B541"/>
      <c r="C541"/>
      <c r="D541"/>
      <c r="E541"/>
      <c r="F541"/>
      <c r="G541"/>
      <c r="H541"/>
      <c r="I541"/>
      <c r="J541"/>
      <c r="K541"/>
      <c r="L541"/>
      <c r="M541" s="49"/>
      <c r="N541" s="52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</row>
    <row r="542" spans="1:29" ht="12.75">
      <c r="A542"/>
      <c r="B542"/>
      <c r="C542"/>
      <c r="D542"/>
      <c r="E542"/>
      <c r="F542"/>
      <c r="G542"/>
      <c r="H542"/>
      <c r="I542"/>
      <c r="J542"/>
      <c r="K542"/>
      <c r="L542"/>
      <c r="M542" s="49"/>
      <c r="N542" s="52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</row>
    <row r="543" spans="1:29" ht="12.75">
      <c r="A543"/>
      <c r="B543"/>
      <c r="C543"/>
      <c r="D543"/>
      <c r="E543"/>
      <c r="F543"/>
      <c r="G543"/>
      <c r="H543"/>
      <c r="I543"/>
      <c r="J543"/>
      <c r="K543"/>
      <c r="L543"/>
      <c r="M543" s="49"/>
      <c r="N543" s="52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</row>
    <row r="544" spans="1:29" ht="12.75">
      <c r="A544"/>
      <c r="B544"/>
      <c r="C544"/>
      <c r="D544"/>
      <c r="E544"/>
      <c r="F544"/>
      <c r="G544"/>
      <c r="H544"/>
      <c r="I544"/>
      <c r="J544"/>
      <c r="K544"/>
      <c r="L544"/>
      <c r="M544" s="49"/>
      <c r="N544" s="52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</row>
    <row r="545" spans="1:29" ht="12.75">
      <c r="A545"/>
      <c r="B545"/>
      <c r="C545"/>
      <c r="D545"/>
      <c r="E545"/>
      <c r="F545"/>
      <c r="G545"/>
      <c r="H545"/>
      <c r="I545"/>
      <c r="J545"/>
      <c r="K545"/>
      <c r="L545"/>
      <c r="M545" s="49"/>
      <c r="N545" s="52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</row>
    <row r="546" spans="1:29" ht="12.75">
      <c r="A546"/>
      <c r="B546"/>
      <c r="C546"/>
      <c r="D546"/>
      <c r="E546"/>
      <c r="F546"/>
      <c r="G546"/>
      <c r="H546"/>
      <c r="I546"/>
      <c r="J546"/>
      <c r="K546"/>
      <c r="L546"/>
      <c r="M546" s="49"/>
      <c r="N546" s="52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</row>
    <row r="547" spans="1:29" ht="12.75">
      <c r="A547"/>
      <c r="B547"/>
      <c r="C547"/>
      <c r="D547"/>
      <c r="E547"/>
      <c r="F547"/>
      <c r="G547"/>
      <c r="H547"/>
      <c r="I547"/>
      <c r="J547"/>
      <c r="K547"/>
      <c r="L547"/>
      <c r="M547" s="49"/>
      <c r="N547" s="52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</row>
    <row r="548" spans="1:29" ht="12.75">
      <c r="A548"/>
      <c r="B548"/>
      <c r="C548"/>
      <c r="D548"/>
      <c r="E548"/>
      <c r="F548"/>
      <c r="G548"/>
      <c r="H548"/>
      <c r="I548"/>
      <c r="J548"/>
      <c r="K548"/>
      <c r="L548"/>
      <c r="M548" s="49"/>
      <c r="N548" s="52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</row>
    <row r="549" spans="1:29" ht="12.75">
      <c r="A549"/>
      <c r="B549"/>
      <c r="C549"/>
      <c r="D549"/>
      <c r="E549"/>
      <c r="F549"/>
      <c r="G549"/>
      <c r="H549"/>
      <c r="I549"/>
      <c r="J549"/>
      <c r="K549"/>
      <c r="L549"/>
      <c r="M549" s="49"/>
      <c r="N549" s="52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</row>
    <row r="550" spans="1:29" ht="12.75">
      <c r="A550"/>
      <c r="B550"/>
      <c r="C550"/>
      <c r="D550"/>
      <c r="E550"/>
      <c r="F550"/>
      <c r="G550"/>
      <c r="H550"/>
      <c r="I550"/>
      <c r="J550"/>
      <c r="K550"/>
      <c r="L550"/>
      <c r="M550" s="49"/>
      <c r="N550" s="52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</row>
    <row r="551" spans="1:29" ht="12.75">
      <c r="A551"/>
      <c r="B551"/>
      <c r="C551"/>
      <c r="D551"/>
      <c r="E551"/>
      <c r="F551"/>
      <c r="G551"/>
      <c r="H551"/>
      <c r="I551"/>
      <c r="J551"/>
      <c r="K551"/>
      <c r="L551"/>
      <c r="M551" s="49"/>
      <c r="N551" s="52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</row>
    <row r="552" spans="1:29" ht="12.75">
      <c r="A552"/>
      <c r="B552"/>
      <c r="C552"/>
      <c r="D552"/>
      <c r="E552"/>
      <c r="F552"/>
      <c r="G552"/>
      <c r="H552"/>
      <c r="I552"/>
      <c r="J552"/>
      <c r="K552"/>
      <c r="L552"/>
      <c r="M552" s="49"/>
      <c r="N552" s="52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</row>
    <row r="553" spans="1:29" ht="12.75">
      <c r="A553"/>
      <c r="B553"/>
      <c r="C553"/>
      <c r="D553"/>
      <c r="E553"/>
      <c r="F553"/>
      <c r="G553"/>
      <c r="H553"/>
      <c r="I553"/>
      <c r="J553"/>
      <c r="K553"/>
      <c r="L553"/>
      <c r="M553" s="49"/>
      <c r="N553" s="52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</row>
    <row r="554" spans="1:29" ht="12.75">
      <c r="A554"/>
      <c r="B554"/>
      <c r="C554"/>
      <c r="D554"/>
      <c r="E554"/>
      <c r="F554"/>
      <c r="G554"/>
      <c r="H554"/>
      <c r="I554"/>
      <c r="J554"/>
      <c r="K554"/>
      <c r="L554"/>
      <c r="M554" s="49"/>
      <c r="N554" s="52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</row>
    <row r="555" spans="1:29" ht="12.75">
      <c r="A555"/>
      <c r="B555"/>
      <c r="C555"/>
      <c r="D555"/>
      <c r="E555"/>
      <c r="F555"/>
      <c r="G555"/>
      <c r="H555"/>
      <c r="I555"/>
      <c r="J555"/>
      <c r="K555"/>
      <c r="L555"/>
      <c r="M555" s="49"/>
      <c r="N555" s="52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</row>
    <row r="556" spans="1:29" ht="12.75">
      <c r="A556"/>
      <c r="B556"/>
      <c r="C556"/>
      <c r="D556"/>
      <c r="E556"/>
      <c r="F556"/>
      <c r="G556"/>
      <c r="H556"/>
      <c r="I556"/>
      <c r="J556"/>
      <c r="K556"/>
      <c r="L556"/>
      <c r="M556" s="49"/>
      <c r="N556" s="52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</row>
    <row r="557" spans="1:29" ht="12.75">
      <c r="A557"/>
      <c r="B557"/>
      <c r="C557"/>
      <c r="D557"/>
      <c r="E557"/>
      <c r="F557"/>
      <c r="G557"/>
      <c r="H557"/>
      <c r="I557"/>
      <c r="J557"/>
      <c r="K557"/>
      <c r="L557"/>
      <c r="M557" s="49"/>
      <c r="N557" s="52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</row>
    <row r="558" spans="1:29" ht="12.75">
      <c r="A558"/>
      <c r="B558"/>
      <c r="C558"/>
      <c r="D558"/>
      <c r="E558"/>
      <c r="F558"/>
      <c r="G558"/>
      <c r="H558"/>
      <c r="I558"/>
      <c r="J558"/>
      <c r="K558"/>
      <c r="L558"/>
      <c r="M558" s="49"/>
      <c r="N558" s="52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</row>
    <row r="559" spans="1:29" ht="12.75">
      <c r="A559"/>
      <c r="B559"/>
      <c r="C559"/>
      <c r="D559"/>
      <c r="E559"/>
      <c r="F559"/>
      <c r="G559"/>
      <c r="H559"/>
      <c r="I559"/>
      <c r="J559"/>
      <c r="K559"/>
      <c r="L559"/>
      <c r="M559" s="49"/>
      <c r="N559" s="52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</row>
    <row r="560" spans="1:29" ht="12.75">
      <c r="A560"/>
      <c r="B560"/>
      <c r="C560"/>
      <c r="D560"/>
      <c r="E560"/>
      <c r="F560"/>
      <c r="G560"/>
      <c r="H560"/>
      <c r="I560"/>
      <c r="J560"/>
      <c r="K560"/>
      <c r="L560"/>
      <c r="M560" s="49"/>
      <c r="N560" s="52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</row>
    <row r="561" spans="1:29" ht="12.75">
      <c r="A561"/>
      <c r="B561"/>
      <c r="C561"/>
      <c r="D561"/>
      <c r="E561"/>
      <c r="F561"/>
      <c r="G561"/>
      <c r="H561"/>
      <c r="I561"/>
      <c r="J561"/>
      <c r="K561"/>
      <c r="L561"/>
      <c r="M561" s="49"/>
      <c r="N561" s="52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</row>
    <row r="562" spans="1:29" ht="12.75">
      <c r="A562"/>
      <c r="B562"/>
      <c r="C562"/>
      <c r="D562"/>
      <c r="E562"/>
      <c r="F562"/>
      <c r="G562"/>
      <c r="H562"/>
      <c r="I562"/>
      <c r="J562"/>
      <c r="K562"/>
      <c r="L562"/>
      <c r="M562" s="49"/>
      <c r="N562" s="52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</row>
    <row r="563" spans="1:29" ht="12.75">
      <c r="A563"/>
      <c r="B563"/>
      <c r="C563"/>
      <c r="D563"/>
      <c r="E563"/>
      <c r="F563"/>
      <c r="G563"/>
      <c r="H563"/>
      <c r="I563"/>
      <c r="J563"/>
      <c r="K563"/>
      <c r="L563"/>
      <c r="M563" s="49"/>
      <c r="N563" s="52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</row>
    <row r="564" spans="1:29" ht="12.75">
      <c r="A564"/>
      <c r="B564"/>
      <c r="C564"/>
      <c r="D564"/>
      <c r="E564"/>
      <c r="F564"/>
      <c r="G564"/>
      <c r="H564"/>
      <c r="I564"/>
      <c r="J564"/>
      <c r="K564"/>
      <c r="L564"/>
      <c r="M564" s="49"/>
      <c r="N564" s="52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</row>
    <row r="565" spans="1:29" ht="12.75">
      <c r="A565"/>
      <c r="B565"/>
      <c r="C565"/>
      <c r="D565"/>
      <c r="E565"/>
      <c r="F565"/>
      <c r="G565"/>
      <c r="H565"/>
      <c r="I565"/>
      <c r="J565"/>
      <c r="K565"/>
      <c r="L565"/>
      <c r="M565" s="49"/>
      <c r="N565" s="52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</row>
    <row r="566" spans="1:29" ht="12.75">
      <c r="A566"/>
      <c r="B566"/>
      <c r="C566"/>
      <c r="D566"/>
      <c r="E566"/>
      <c r="F566"/>
      <c r="G566"/>
      <c r="H566"/>
      <c r="I566"/>
      <c r="J566"/>
      <c r="K566"/>
      <c r="L566"/>
      <c r="M566" s="49"/>
      <c r="N566" s="52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</row>
    <row r="567" spans="1:29" ht="12.75">
      <c r="A567"/>
      <c r="B567"/>
      <c r="C567"/>
      <c r="D567"/>
      <c r="E567"/>
      <c r="F567"/>
      <c r="G567"/>
      <c r="H567"/>
      <c r="I567"/>
      <c r="J567"/>
      <c r="K567"/>
      <c r="L567"/>
      <c r="M567" s="49"/>
      <c r="N567" s="52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</row>
    <row r="568" spans="1:29" ht="12.75">
      <c r="A568"/>
      <c r="B568"/>
      <c r="C568"/>
      <c r="D568"/>
      <c r="E568"/>
      <c r="F568"/>
      <c r="G568"/>
      <c r="H568"/>
      <c r="I568"/>
      <c r="J568"/>
      <c r="K568"/>
      <c r="L568"/>
      <c r="M568" s="49"/>
      <c r="N568" s="52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</row>
    <row r="569" spans="1:29" ht="12.75">
      <c r="A569"/>
      <c r="B569"/>
      <c r="C569"/>
      <c r="D569"/>
      <c r="E569"/>
      <c r="F569"/>
      <c r="G569"/>
      <c r="H569"/>
      <c r="I569"/>
      <c r="J569"/>
      <c r="K569"/>
      <c r="L569"/>
      <c r="M569" s="49"/>
      <c r="N569" s="52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</row>
    <row r="570" spans="1:29" ht="12.75">
      <c r="A570"/>
      <c r="B570"/>
      <c r="C570"/>
      <c r="D570"/>
      <c r="E570"/>
      <c r="F570"/>
      <c r="G570"/>
      <c r="H570"/>
      <c r="I570"/>
      <c r="J570"/>
      <c r="K570"/>
      <c r="L570"/>
      <c r="M570" s="49"/>
      <c r="N570" s="52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</row>
    <row r="571" spans="1:29" ht="12.75">
      <c r="A571"/>
      <c r="B571"/>
      <c r="C571"/>
      <c r="D571"/>
      <c r="E571"/>
      <c r="F571"/>
      <c r="G571"/>
      <c r="H571"/>
      <c r="I571"/>
      <c r="J571"/>
      <c r="K571"/>
      <c r="L571"/>
      <c r="M571" s="49"/>
      <c r="N571" s="52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</row>
    <row r="572" spans="1:29" ht="12.75">
      <c r="A572"/>
      <c r="B572"/>
      <c r="C572"/>
      <c r="D572"/>
      <c r="E572"/>
      <c r="F572"/>
      <c r="G572"/>
      <c r="H572"/>
      <c r="I572"/>
      <c r="J572"/>
      <c r="K572"/>
      <c r="L572"/>
      <c r="M572" s="49"/>
      <c r="N572" s="52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</row>
    <row r="573" spans="1:29" ht="12.75">
      <c r="A573"/>
      <c r="B573"/>
      <c r="C573"/>
      <c r="D573"/>
      <c r="E573"/>
      <c r="F573"/>
      <c r="G573"/>
      <c r="H573"/>
      <c r="I573"/>
      <c r="J573"/>
      <c r="K573"/>
      <c r="L573"/>
      <c r="M573" s="49"/>
      <c r="N573" s="52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</row>
    <row r="574" spans="1:29" ht="12.75">
      <c r="A574"/>
      <c r="B574"/>
      <c r="C574"/>
      <c r="D574"/>
      <c r="E574"/>
      <c r="F574"/>
      <c r="G574"/>
      <c r="H574"/>
      <c r="I574"/>
      <c r="J574"/>
      <c r="K574"/>
      <c r="L574"/>
      <c r="M574" s="49"/>
      <c r="N574" s="52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</row>
    <row r="575" spans="1:29" ht="12.75">
      <c r="A575"/>
      <c r="B575"/>
      <c r="C575"/>
      <c r="D575"/>
      <c r="E575"/>
      <c r="F575"/>
      <c r="G575"/>
      <c r="H575"/>
      <c r="I575"/>
      <c r="J575"/>
      <c r="K575"/>
      <c r="L575"/>
      <c r="M575" s="49"/>
      <c r="N575" s="52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</row>
    <row r="576" spans="1:29" ht="12.75">
      <c r="A576"/>
      <c r="B576"/>
      <c r="C576"/>
      <c r="D576"/>
      <c r="E576"/>
      <c r="F576"/>
      <c r="G576"/>
      <c r="H576"/>
      <c r="I576"/>
      <c r="J576"/>
      <c r="K576"/>
      <c r="L576"/>
      <c r="M576" s="49"/>
      <c r="N576" s="52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</row>
    <row r="577" spans="1:29" ht="12.75">
      <c r="A577"/>
      <c r="B577"/>
      <c r="C577"/>
      <c r="D577"/>
      <c r="E577"/>
      <c r="F577"/>
      <c r="G577"/>
      <c r="H577"/>
      <c r="I577"/>
      <c r="J577"/>
      <c r="K577"/>
      <c r="L577"/>
      <c r="M577" s="49"/>
      <c r="N577" s="52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</row>
    <row r="578" spans="1:29" ht="12.75">
      <c r="A578"/>
      <c r="B578"/>
      <c r="C578"/>
      <c r="D578"/>
      <c r="E578"/>
      <c r="F578"/>
      <c r="G578"/>
      <c r="H578"/>
      <c r="I578"/>
      <c r="J578"/>
      <c r="K578"/>
      <c r="L578"/>
      <c r="M578" s="49"/>
      <c r="N578" s="52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</row>
    <row r="579" spans="1:29" ht="12.75">
      <c r="A579"/>
      <c r="B579"/>
      <c r="C579"/>
      <c r="D579"/>
      <c r="E579"/>
      <c r="F579"/>
      <c r="G579"/>
      <c r="H579"/>
      <c r="I579"/>
      <c r="J579"/>
      <c r="K579"/>
      <c r="L579"/>
      <c r="M579" s="49"/>
      <c r="N579" s="52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</row>
    <row r="580" spans="1:29" ht="12.75">
      <c r="A580"/>
      <c r="B580"/>
      <c r="C580"/>
      <c r="D580"/>
      <c r="E580"/>
      <c r="F580"/>
      <c r="G580"/>
      <c r="H580"/>
      <c r="I580"/>
      <c r="J580"/>
      <c r="K580"/>
      <c r="L580"/>
      <c r="M580" s="49"/>
      <c r="N580" s="52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</row>
    <row r="581" spans="1:29" ht="12.75">
      <c r="A581"/>
      <c r="B581"/>
      <c r="C581"/>
      <c r="D581"/>
      <c r="E581"/>
      <c r="F581"/>
      <c r="G581"/>
      <c r="H581"/>
      <c r="I581"/>
      <c r="J581"/>
      <c r="K581"/>
      <c r="L581"/>
      <c r="M581" s="49"/>
      <c r="N581" s="52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</row>
    <row r="582" spans="1:29" ht="12.75">
      <c r="A582"/>
      <c r="B582"/>
      <c r="C582"/>
      <c r="D582"/>
      <c r="E582"/>
      <c r="F582"/>
      <c r="G582"/>
      <c r="H582"/>
      <c r="I582"/>
      <c r="J582"/>
      <c r="K582"/>
      <c r="L582"/>
      <c r="M582" s="49"/>
      <c r="N582" s="52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</row>
    <row r="583" spans="1:29" ht="12.75">
      <c r="A583"/>
      <c r="B583"/>
      <c r="C583"/>
      <c r="D583"/>
      <c r="E583"/>
      <c r="F583"/>
      <c r="G583"/>
      <c r="H583"/>
      <c r="I583"/>
      <c r="J583"/>
      <c r="K583"/>
      <c r="L583"/>
      <c r="M583" s="49"/>
      <c r="N583" s="52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</row>
    <row r="584" spans="1:29" ht="12.75">
      <c r="A584"/>
      <c r="B584"/>
      <c r="C584"/>
      <c r="D584"/>
      <c r="E584"/>
      <c r="F584"/>
      <c r="G584"/>
      <c r="H584"/>
      <c r="I584"/>
      <c r="J584"/>
      <c r="K584"/>
      <c r="L584"/>
      <c r="M584" s="49"/>
      <c r="N584" s="52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</row>
    <row r="585" spans="1:29" ht="12.75">
      <c r="A585"/>
      <c r="B585"/>
      <c r="C585"/>
      <c r="D585"/>
      <c r="E585"/>
      <c r="F585"/>
      <c r="G585"/>
      <c r="H585"/>
      <c r="I585"/>
      <c r="J585"/>
      <c r="K585"/>
      <c r="L585"/>
      <c r="M585" s="49"/>
      <c r="N585" s="52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</row>
    <row r="586" spans="1:29" ht="12.75">
      <c r="A586"/>
      <c r="B586"/>
      <c r="C586"/>
      <c r="D586"/>
      <c r="E586"/>
      <c r="F586"/>
      <c r="G586"/>
      <c r="H586"/>
      <c r="I586"/>
      <c r="J586"/>
      <c r="K586"/>
      <c r="L586"/>
      <c r="M586" s="49"/>
      <c r="N586" s="52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</row>
    <row r="587" spans="1:29" ht="12.75">
      <c r="A587"/>
      <c r="B587"/>
      <c r="C587"/>
      <c r="D587"/>
      <c r="E587"/>
      <c r="F587"/>
      <c r="G587"/>
      <c r="H587"/>
      <c r="I587"/>
      <c r="J587"/>
      <c r="K587"/>
      <c r="L587"/>
      <c r="M587" s="49"/>
      <c r="N587" s="52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</row>
    <row r="588" spans="1:29" ht="12.75">
      <c r="A588"/>
      <c r="B588"/>
      <c r="C588"/>
      <c r="D588"/>
      <c r="E588"/>
      <c r="F588"/>
      <c r="G588"/>
      <c r="H588"/>
      <c r="I588"/>
      <c r="J588"/>
      <c r="K588"/>
      <c r="L588"/>
      <c r="M588" s="49"/>
      <c r="N588" s="52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</row>
    <row r="589" spans="1:29" ht="12.75">
      <c r="A589"/>
      <c r="B589"/>
      <c r="C589"/>
      <c r="D589"/>
      <c r="E589"/>
      <c r="F589"/>
      <c r="G589"/>
      <c r="H589"/>
      <c r="I589"/>
      <c r="J589"/>
      <c r="K589"/>
      <c r="L589"/>
      <c r="M589" s="49"/>
      <c r="N589" s="52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</row>
    <row r="590" spans="1:29" ht="12.75">
      <c r="A590"/>
      <c r="B590"/>
      <c r="C590"/>
      <c r="D590"/>
      <c r="E590"/>
      <c r="F590"/>
      <c r="G590"/>
      <c r="H590"/>
      <c r="I590"/>
      <c r="J590"/>
      <c r="K590"/>
      <c r="L590"/>
      <c r="M590" s="49"/>
      <c r="N590" s="52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</row>
    <row r="591" spans="1:29" ht="12.75">
      <c r="A591"/>
      <c r="B591"/>
      <c r="C591"/>
      <c r="D591"/>
      <c r="E591"/>
      <c r="F591"/>
      <c r="G591"/>
      <c r="H591"/>
      <c r="I591"/>
      <c r="J591"/>
      <c r="K591"/>
      <c r="L591"/>
      <c r="M591" s="49"/>
      <c r="N591" s="52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</row>
    <row r="592" spans="1:29" ht="12.75">
      <c r="A592"/>
      <c r="B592"/>
      <c r="C592"/>
      <c r="D592"/>
      <c r="E592"/>
      <c r="F592"/>
      <c r="G592"/>
      <c r="H592"/>
      <c r="I592"/>
      <c r="J592"/>
      <c r="K592"/>
      <c r="L592"/>
      <c r="M592" s="49"/>
      <c r="N592" s="52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</row>
    <row r="593" spans="1:29" ht="12.75">
      <c r="A593"/>
      <c r="B593"/>
      <c r="C593"/>
      <c r="D593"/>
      <c r="E593"/>
      <c r="F593"/>
      <c r="G593"/>
      <c r="H593"/>
      <c r="I593"/>
      <c r="J593"/>
      <c r="K593"/>
      <c r="L593"/>
      <c r="M593" s="49"/>
      <c r="N593" s="52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</row>
    <row r="594" spans="1:29" ht="12.75">
      <c r="A594"/>
      <c r="B594"/>
      <c r="C594"/>
      <c r="D594"/>
      <c r="E594"/>
      <c r="F594"/>
      <c r="G594"/>
      <c r="H594"/>
      <c r="I594"/>
      <c r="J594"/>
      <c r="K594"/>
      <c r="L594"/>
      <c r="M594" s="49"/>
      <c r="N594" s="52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</row>
    <row r="595" spans="1:29" ht="12.75">
      <c r="A595"/>
      <c r="B595"/>
      <c r="C595"/>
      <c r="D595"/>
      <c r="E595"/>
      <c r="F595"/>
      <c r="G595"/>
      <c r="H595"/>
      <c r="I595"/>
      <c r="J595"/>
      <c r="K595"/>
      <c r="L595"/>
      <c r="M595" s="49"/>
      <c r="N595" s="52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</row>
    <row r="596" spans="1:29" ht="12.75">
      <c r="A596"/>
      <c r="B596"/>
      <c r="C596"/>
      <c r="D596"/>
      <c r="E596"/>
      <c r="F596"/>
      <c r="G596"/>
      <c r="H596"/>
      <c r="I596"/>
      <c r="J596"/>
      <c r="K596"/>
      <c r="L596"/>
      <c r="M596" s="49"/>
      <c r="N596" s="52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</row>
    <row r="597" spans="1:29" ht="12.75">
      <c r="A597"/>
      <c r="B597"/>
      <c r="C597"/>
      <c r="D597"/>
      <c r="E597"/>
      <c r="F597"/>
      <c r="G597"/>
      <c r="H597"/>
      <c r="I597"/>
      <c r="J597"/>
      <c r="K597"/>
      <c r="L597"/>
      <c r="M597" s="49"/>
      <c r="N597" s="52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</row>
    <row r="598" spans="1:29" ht="12.75">
      <c r="A598"/>
      <c r="B598"/>
      <c r="C598"/>
      <c r="D598"/>
      <c r="E598"/>
      <c r="F598"/>
      <c r="G598"/>
      <c r="H598"/>
      <c r="I598"/>
      <c r="J598"/>
      <c r="K598"/>
      <c r="L598"/>
      <c r="M598" s="49"/>
      <c r="N598" s="52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</row>
    <row r="599" spans="1:29" ht="12.75">
      <c r="A599"/>
      <c r="B599"/>
      <c r="C599"/>
      <c r="D599"/>
      <c r="E599"/>
      <c r="F599"/>
      <c r="G599"/>
      <c r="H599"/>
      <c r="I599"/>
      <c r="J599"/>
      <c r="K599"/>
      <c r="L599"/>
      <c r="M599" s="49"/>
      <c r="N599" s="52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</row>
    <row r="600" spans="1:29" ht="12.75">
      <c r="A600"/>
      <c r="B600"/>
      <c r="C600"/>
      <c r="D600"/>
      <c r="E600"/>
      <c r="F600"/>
      <c r="G600"/>
      <c r="H600"/>
      <c r="I600"/>
      <c r="J600"/>
      <c r="K600"/>
      <c r="L600"/>
      <c r="M600" s="49"/>
      <c r="N600" s="52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</row>
    <row r="601" spans="1:29" ht="12.75">
      <c r="A601"/>
      <c r="B601"/>
      <c r="C601"/>
      <c r="D601"/>
      <c r="E601"/>
      <c r="F601"/>
      <c r="G601"/>
      <c r="H601"/>
      <c r="I601"/>
      <c r="J601"/>
      <c r="K601"/>
      <c r="L601"/>
      <c r="M601" s="49"/>
      <c r="N601" s="52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</row>
    <row r="602" spans="1:29" ht="12.75">
      <c r="A602"/>
      <c r="B602"/>
      <c r="C602"/>
      <c r="D602"/>
      <c r="E602"/>
      <c r="F602"/>
      <c r="G602"/>
      <c r="H602"/>
      <c r="I602"/>
      <c r="J602"/>
      <c r="K602"/>
      <c r="L602"/>
      <c r="M602" s="49"/>
      <c r="N602" s="52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</row>
    <row r="603" spans="1:29" ht="12.75">
      <c r="A603"/>
      <c r="B603"/>
      <c r="C603"/>
      <c r="D603"/>
      <c r="E603"/>
      <c r="F603"/>
      <c r="G603"/>
      <c r="H603"/>
      <c r="I603"/>
      <c r="J603"/>
      <c r="K603"/>
      <c r="L603"/>
      <c r="M603" s="49"/>
      <c r="N603" s="52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</row>
    <row r="604" spans="1:29" ht="12.75">
      <c r="A604"/>
      <c r="B604"/>
      <c r="C604"/>
      <c r="D604"/>
      <c r="E604"/>
      <c r="F604"/>
      <c r="G604"/>
      <c r="H604"/>
      <c r="I604"/>
      <c r="J604"/>
      <c r="K604"/>
      <c r="L604"/>
      <c r="M604" s="49"/>
      <c r="N604" s="52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</row>
    <row r="605" spans="1:29" ht="12.75">
      <c r="A605"/>
      <c r="B605"/>
      <c r="C605"/>
      <c r="D605"/>
      <c r="E605"/>
      <c r="F605"/>
      <c r="G605"/>
      <c r="H605"/>
      <c r="I605"/>
      <c r="J605"/>
      <c r="K605"/>
      <c r="L605"/>
      <c r="M605" s="49"/>
      <c r="N605" s="52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</row>
    <row r="606" spans="1:29" ht="12.75">
      <c r="A606"/>
      <c r="B606"/>
      <c r="C606"/>
      <c r="D606"/>
      <c r="E606"/>
      <c r="F606"/>
      <c r="G606"/>
      <c r="H606"/>
      <c r="I606"/>
      <c r="J606"/>
      <c r="K606"/>
      <c r="L606"/>
      <c r="M606" s="49"/>
      <c r="N606" s="52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</row>
    <row r="607" spans="1:29" ht="12.75">
      <c r="A607"/>
      <c r="B607"/>
      <c r="C607"/>
      <c r="D607"/>
      <c r="E607"/>
      <c r="F607"/>
      <c r="G607"/>
      <c r="H607"/>
      <c r="I607"/>
      <c r="J607"/>
      <c r="K607"/>
      <c r="L607"/>
      <c r="M607" s="49"/>
      <c r="N607" s="52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</row>
    <row r="608" spans="1:29" ht="12.75">
      <c r="A608"/>
      <c r="B608"/>
      <c r="C608"/>
      <c r="D608"/>
      <c r="E608"/>
      <c r="F608"/>
      <c r="G608"/>
      <c r="H608"/>
      <c r="I608"/>
      <c r="J608"/>
      <c r="K608"/>
      <c r="L608"/>
      <c r="M608" s="49"/>
      <c r="N608" s="52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</row>
    <row r="609" spans="1:29" ht="12.75">
      <c r="A609"/>
      <c r="B609"/>
      <c r="C609"/>
      <c r="D609"/>
      <c r="E609"/>
      <c r="F609"/>
      <c r="G609"/>
      <c r="H609"/>
      <c r="I609"/>
      <c r="J609"/>
      <c r="K609"/>
      <c r="L609"/>
      <c r="M609" s="49"/>
      <c r="N609" s="52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</row>
    <row r="610" spans="1:29" ht="12.75">
      <c r="A610"/>
      <c r="B610"/>
      <c r="C610"/>
      <c r="D610"/>
      <c r="E610"/>
      <c r="F610"/>
      <c r="G610"/>
      <c r="H610"/>
      <c r="I610"/>
      <c r="J610"/>
      <c r="K610"/>
      <c r="L610"/>
      <c r="M610" s="49"/>
      <c r="N610" s="52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</row>
    <row r="611" spans="1:29" ht="12.75">
      <c r="A611"/>
      <c r="B611"/>
      <c r="C611"/>
      <c r="D611"/>
      <c r="E611"/>
      <c r="F611"/>
      <c r="G611"/>
      <c r="H611"/>
      <c r="I611"/>
      <c r="J611"/>
      <c r="K611"/>
      <c r="L611"/>
      <c r="M611" s="49"/>
      <c r="N611" s="52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</row>
    <row r="612" spans="1:29" ht="12.75">
      <c r="A612"/>
      <c r="B612"/>
      <c r="C612"/>
      <c r="D612"/>
      <c r="E612"/>
      <c r="F612"/>
      <c r="G612"/>
      <c r="H612"/>
      <c r="I612"/>
      <c r="J612"/>
      <c r="K612"/>
      <c r="L612"/>
      <c r="M612" s="49"/>
      <c r="N612" s="52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</row>
    <row r="613" spans="1:29" ht="12.75">
      <c r="A613"/>
      <c r="B613"/>
      <c r="C613"/>
      <c r="D613"/>
      <c r="E613"/>
      <c r="F613"/>
      <c r="G613"/>
      <c r="H613"/>
      <c r="I613"/>
      <c r="J613"/>
      <c r="K613"/>
      <c r="L613"/>
      <c r="M613" s="49"/>
      <c r="N613" s="52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</row>
    <row r="614" spans="1:29" ht="12.75">
      <c r="A614"/>
      <c r="B614"/>
      <c r="C614"/>
      <c r="D614"/>
      <c r="E614"/>
      <c r="F614"/>
      <c r="G614"/>
      <c r="H614"/>
      <c r="I614"/>
      <c r="J614"/>
      <c r="K614"/>
      <c r="L614"/>
      <c r="M614" s="49"/>
      <c r="N614" s="52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</row>
    <row r="615" spans="1:29" ht="12.75">
      <c r="A615"/>
      <c r="B615"/>
      <c r="C615"/>
      <c r="D615"/>
      <c r="E615"/>
      <c r="F615"/>
      <c r="G615"/>
      <c r="H615"/>
      <c r="I615"/>
      <c r="J615"/>
      <c r="K615"/>
      <c r="L615"/>
      <c r="M615" s="49"/>
      <c r="N615" s="52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</row>
    <row r="616" spans="1:29" ht="12.75">
      <c r="A616"/>
      <c r="B616"/>
      <c r="C616"/>
      <c r="D616"/>
      <c r="E616"/>
      <c r="F616"/>
      <c r="G616"/>
      <c r="H616"/>
      <c r="I616"/>
      <c r="J616"/>
      <c r="K616"/>
      <c r="L616"/>
      <c r="M616" s="49"/>
      <c r="N616" s="52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</row>
    <row r="617" spans="1:29" ht="12.75">
      <c r="A617"/>
      <c r="B617"/>
      <c r="C617"/>
      <c r="D617"/>
      <c r="E617"/>
      <c r="F617"/>
      <c r="G617"/>
      <c r="H617"/>
      <c r="I617"/>
      <c r="J617"/>
      <c r="K617"/>
      <c r="L617"/>
      <c r="M617" s="49"/>
      <c r="N617" s="52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</row>
    <row r="618" spans="1:29" ht="12.75">
      <c r="A618"/>
      <c r="B618"/>
      <c r="C618"/>
      <c r="D618"/>
      <c r="E618"/>
      <c r="F618"/>
      <c r="G618"/>
      <c r="H618"/>
      <c r="I618"/>
      <c r="J618"/>
      <c r="K618"/>
      <c r="L618"/>
      <c r="M618" s="49"/>
      <c r="N618" s="52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</row>
    <row r="619" spans="1:29" ht="12.75">
      <c r="A619"/>
      <c r="B619"/>
      <c r="C619"/>
      <c r="D619"/>
      <c r="E619"/>
      <c r="F619"/>
      <c r="G619"/>
      <c r="H619"/>
      <c r="I619"/>
      <c r="J619"/>
      <c r="K619"/>
      <c r="L619"/>
      <c r="M619" s="49"/>
      <c r="N619" s="52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</row>
    <row r="620" spans="1:29" ht="12.75">
      <c r="A620"/>
      <c r="B620"/>
      <c r="C620"/>
      <c r="D620"/>
      <c r="E620"/>
      <c r="F620"/>
      <c r="G620"/>
      <c r="H620"/>
      <c r="I620"/>
      <c r="J620"/>
      <c r="K620"/>
      <c r="L620"/>
      <c r="M620" s="49"/>
      <c r="N620" s="52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</row>
    <row r="621" spans="1:29" ht="12.75">
      <c r="A621"/>
      <c r="B621"/>
      <c r="C621"/>
      <c r="D621"/>
      <c r="E621"/>
      <c r="F621"/>
      <c r="G621"/>
      <c r="H621"/>
      <c r="I621"/>
      <c r="J621"/>
      <c r="K621"/>
      <c r="L621"/>
      <c r="M621" s="49"/>
      <c r="N621" s="52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</row>
    <row r="622" spans="1:29" ht="12.75">
      <c r="A622"/>
      <c r="B622"/>
      <c r="C622"/>
      <c r="D622"/>
      <c r="E622"/>
      <c r="F622"/>
      <c r="G622"/>
      <c r="H622"/>
      <c r="I622"/>
      <c r="J622"/>
      <c r="K622"/>
      <c r="L622"/>
      <c r="M622" s="49"/>
      <c r="N622" s="52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</row>
    <row r="623" spans="1:29" ht="12.75">
      <c r="A623"/>
      <c r="B623"/>
      <c r="C623"/>
      <c r="D623"/>
      <c r="E623"/>
      <c r="F623"/>
      <c r="G623"/>
      <c r="H623"/>
      <c r="I623"/>
      <c r="J623"/>
      <c r="K623"/>
      <c r="L623"/>
      <c r="M623" s="49"/>
      <c r="N623" s="52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</row>
    <row r="624" spans="1:29" ht="12.75">
      <c r="A624"/>
      <c r="B624"/>
      <c r="C624"/>
      <c r="D624"/>
      <c r="E624"/>
      <c r="F624"/>
      <c r="G624"/>
      <c r="H624"/>
      <c r="I624"/>
      <c r="J624"/>
      <c r="K624"/>
      <c r="L624"/>
      <c r="M624" s="49"/>
      <c r="N624" s="52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</row>
    <row r="625" spans="1:29" ht="12.75">
      <c r="A625"/>
      <c r="B625"/>
      <c r="C625"/>
      <c r="D625"/>
      <c r="E625"/>
      <c r="F625"/>
      <c r="G625"/>
      <c r="H625"/>
      <c r="I625"/>
      <c r="J625"/>
      <c r="K625"/>
      <c r="L625"/>
      <c r="M625" s="49"/>
      <c r="N625" s="52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</row>
    <row r="626" spans="1:29" ht="12.75">
      <c r="A626"/>
      <c r="B626"/>
      <c r="C626"/>
      <c r="D626"/>
      <c r="E626"/>
      <c r="F626"/>
      <c r="G626"/>
      <c r="H626"/>
      <c r="I626"/>
      <c r="J626"/>
      <c r="K626"/>
      <c r="L626"/>
      <c r="M626" s="49"/>
      <c r="N626" s="52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</row>
    <row r="627" spans="1:29" ht="12.75">
      <c r="A627"/>
      <c r="B627"/>
      <c r="C627"/>
      <c r="D627"/>
      <c r="E627"/>
      <c r="F627"/>
      <c r="G627"/>
      <c r="H627"/>
      <c r="I627"/>
      <c r="J627"/>
      <c r="K627"/>
      <c r="L627"/>
      <c r="M627" s="49"/>
      <c r="N627" s="52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</row>
    <row r="628" spans="1:29" ht="12.75">
      <c r="A628"/>
      <c r="B628"/>
      <c r="C628"/>
      <c r="D628"/>
      <c r="E628"/>
      <c r="F628"/>
      <c r="G628"/>
      <c r="H628"/>
      <c r="I628"/>
      <c r="J628"/>
      <c r="K628"/>
      <c r="L628"/>
      <c r="M628" s="49"/>
      <c r="N628" s="52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</row>
    <row r="629" spans="1:29" ht="12.75">
      <c r="A629"/>
      <c r="B629"/>
      <c r="C629"/>
      <c r="D629"/>
      <c r="E629"/>
      <c r="F629"/>
      <c r="G629"/>
      <c r="H629"/>
      <c r="I629"/>
      <c r="J629"/>
      <c r="K629"/>
      <c r="L629"/>
      <c r="M629" s="49"/>
      <c r="N629" s="52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</row>
    <row r="630" spans="1:29" ht="12.75">
      <c r="A630"/>
      <c r="B630"/>
      <c r="C630"/>
      <c r="D630"/>
      <c r="E630"/>
      <c r="F630"/>
      <c r="G630"/>
      <c r="H630"/>
      <c r="I630"/>
      <c r="J630"/>
      <c r="K630"/>
      <c r="L630"/>
      <c r="M630" s="49"/>
      <c r="N630" s="52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</row>
    <row r="631" spans="1:29" ht="12.75">
      <c r="A631"/>
      <c r="B631"/>
      <c r="C631"/>
      <c r="D631"/>
      <c r="E631"/>
      <c r="F631"/>
      <c r="G631"/>
      <c r="H631"/>
      <c r="I631"/>
      <c r="J631"/>
      <c r="K631"/>
      <c r="L631"/>
      <c r="M631" s="49"/>
      <c r="N631" s="52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</row>
  </sheetData>
  <sheetProtection selectLockedCells="1" selectUnlockedCells="1"/>
  <mergeCells count="140">
    <mergeCell ref="A1:L1"/>
    <mergeCell ref="A3:C3"/>
    <mergeCell ref="A4:D4"/>
    <mergeCell ref="A5:D5"/>
    <mergeCell ref="D6:F6"/>
    <mergeCell ref="H6:J6"/>
    <mergeCell ref="K6:L6"/>
    <mergeCell ref="B6:B7"/>
    <mergeCell ref="C6:C7"/>
    <mergeCell ref="G6:G7"/>
    <mergeCell ref="A8:B8"/>
    <mergeCell ref="A13:B13"/>
    <mergeCell ref="A16:B16"/>
    <mergeCell ref="A24:B24"/>
    <mergeCell ref="A36:B36"/>
    <mergeCell ref="A38:B38"/>
    <mergeCell ref="D39:F39"/>
    <mergeCell ref="J39:L39"/>
    <mergeCell ref="A41:B41"/>
    <mergeCell ref="A47:B47"/>
    <mergeCell ref="A50:B50"/>
    <mergeCell ref="A58:B58"/>
    <mergeCell ref="C39:C40"/>
    <mergeCell ref="G39:G40"/>
    <mergeCell ref="A68:C68"/>
    <mergeCell ref="A69:D69"/>
    <mergeCell ref="A70:D70"/>
    <mergeCell ref="D71:F71"/>
    <mergeCell ref="H71:J71"/>
    <mergeCell ref="K72:L72"/>
    <mergeCell ref="B71:B72"/>
    <mergeCell ref="C71:C72"/>
    <mergeCell ref="G71:G72"/>
    <mergeCell ref="A73:B73"/>
    <mergeCell ref="A78:B78"/>
    <mergeCell ref="A81:B81"/>
    <mergeCell ref="A90:B90"/>
    <mergeCell ref="A100:C100"/>
    <mergeCell ref="A101:D101"/>
    <mergeCell ref="A102:D102"/>
    <mergeCell ref="D103:F103"/>
    <mergeCell ref="H103:J103"/>
    <mergeCell ref="A105:B105"/>
    <mergeCell ref="A111:B111"/>
    <mergeCell ref="A114:B114"/>
    <mergeCell ref="B103:B104"/>
    <mergeCell ref="C103:C104"/>
    <mergeCell ref="G103:G104"/>
    <mergeCell ref="A124:B124"/>
    <mergeCell ref="A136:C136"/>
    <mergeCell ref="A137:D137"/>
    <mergeCell ref="A138:D138"/>
    <mergeCell ref="D139:F139"/>
    <mergeCell ref="H139:J139"/>
    <mergeCell ref="B139:B140"/>
    <mergeCell ref="C139:C140"/>
    <mergeCell ref="G139:G140"/>
    <mergeCell ref="A141:B141"/>
    <mergeCell ref="A146:B146"/>
    <mergeCell ref="A149:B149"/>
    <mergeCell ref="A157:B157"/>
    <mergeCell ref="A167:B167"/>
    <mergeCell ref="A168:C168"/>
    <mergeCell ref="A169:D169"/>
    <mergeCell ref="A170:D170"/>
    <mergeCell ref="D171:F171"/>
    <mergeCell ref="H171:J171"/>
    <mergeCell ref="K171:L171"/>
    <mergeCell ref="A173:B173"/>
    <mergeCell ref="B171:B172"/>
    <mergeCell ref="C171:C172"/>
    <mergeCell ref="G171:G172"/>
    <mergeCell ref="A178:B178"/>
    <mergeCell ref="A181:B181"/>
    <mergeCell ref="A189:B189"/>
    <mergeCell ref="A200:C200"/>
    <mergeCell ref="A201:D201"/>
    <mergeCell ref="A202:D202"/>
    <mergeCell ref="D203:F203"/>
    <mergeCell ref="H203:J203"/>
    <mergeCell ref="K203:L203"/>
    <mergeCell ref="A205:B205"/>
    <mergeCell ref="A211:B211"/>
    <mergeCell ref="A214:B214"/>
    <mergeCell ref="A203:A204"/>
    <mergeCell ref="B203:B204"/>
    <mergeCell ref="C203:C204"/>
    <mergeCell ref="G203:G204"/>
    <mergeCell ref="A222:B222"/>
    <mergeCell ref="A235:C235"/>
    <mergeCell ref="A236:D236"/>
    <mergeCell ref="A237:D237"/>
    <mergeCell ref="D238:F238"/>
    <mergeCell ref="J238:L238"/>
    <mergeCell ref="A238:A239"/>
    <mergeCell ref="B238:B239"/>
    <mergeCell ref="C238:C239"/>
    <mergeCell ref="G238:G239"/>
    <mergeCell ref="A240:B240"/>
    <mergeCell ref="A245:B245"/>
    <mergeCell ref="A248:B248"/>
    <mergeCell ref="A256:B256"/>
    <mergeCell ref="A266:C266"/>
    <mergeCell ref="A267:D267"/>
    <mergeCell ref="A268:D268"/>
    <mergeCell ref="D269:F269"/>
    <mergeCell ref="J269:L269"/>
    <mergeCell ref="A271:B271"/>
    <mergeCell ref="A276:B276"/>
    <mergeCell ref="A279:B279"/>
    <mergeCell ref="A269:A270"/>
    <mergeCell ref="B269:B270"/>
    <mergeCell ref="C269:C270"/>
    <mergeCell ref="G269:G270"/>
    <mergeCell ref="A288:B288"/>
    <mergeCell ref="A301:B301"/>
    <mergeCell ref="A303:D303"/>
    <mergeCell ref="D304:F304"/>
    <mergeCell ref="H304:J304"/>
    <mergeCell ref="A306:B306"/>
    <mergeCell ref="A304:A305"/>
    <mergeCell ref="B304:B305"/>
    <mergeCell ref="C304:C305"/>
    <mergeCell ref="G304:G305"/>
    <mergeCell ref="A311:B311"/>
    <mergeCell ref="A314:B314"/>
    <mergeCell ref="A321:B321"/>
    <mergeCell ref="D336:G336"/>
    <mergeCell ref="B339:J339"/>
    <mergeCell ref="B340:J340"/>
    <mergeCell ref="B341:J341"/>
    <mergeCell ref="B342:E342"/>
    <mergeCell ref="B343:J343"/>
    <mergeCell ref="B344:E344"/>
    <mergeCell ref="B345:E345"/>
    <mergeCell ref="A6:A7"/>
    <mergeCell ref="A71:A72"/>
    <mergeCell ref="A103:A104"/>
    <mergeCell ref="A139:A140"/>
    <mergeCell ref="A171:A172"/>
  </mergeCells>
  <printOptions/>
  <pageMargins left="0.92" right="0.79" top="0.39" bottom="0.51" header="0.24" footer="0.51"/>
  <pageSetup horizontalDpi="300" verticalDpi="300" orientation="landscape" paperSize="9" scale="85" r:id="rId3"/>
  <headerFooter alignWithMargins="0">
    <oddHeader>&amp;CTAB]</oddHeader>
    <oddFooter>&amp;CPage PAGE]</oddFooter>
  </headerFooter>
  <rowBreaks count="9" manualBreakCount="9">
    <brk id="34" max="255" man="1"/>
    <brk id="66" max="255" man="1"/>
    <brk id="99" max="255" man="1"/>
    <brk id="134" max="255" man="1"/>
    <brk id="167" max="255" man="1"/>
    <brk id="198" max="255" man="1"/>
    <brk id="234" max="36" man="1"/>
    <brk id="265" max="36" man="1"/>
    <brk id="298" max="255" man="1"/>
  </rowBreaks>
  <colBreaks count="2" manualBreakCount="2">
    <brk id="14" max="365" man="1"/>
    <brk id="15" max="39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Детский сад</cp:lastModifiedBy>
  <cp:lastPrinted>2021-04-27T04:29:51Z</cp:lastPrinted>
  <dcterms:created xsi:type="dcterms:W3CDTF">2016-10-22T20:23:41Z</dcterms:created>
  <dcterms:modified xsi:type="dcterms:W3CDTF">2021-09-03T05:20:46Z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