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GoBack" localSheetId="0">'Лист1'!$B$59</definedName>
  </definedNames>
  <calcPr calcMode="manual" fullCalcOnLoad="1"/>
</workbook>
</file>

<file path=xl/sharedStrings.xml><?xml version="1.0" encoding="utf-8"?>
<sst xmlns="http://schemas.openxmlformats.org/spreadsheetml/2006/main" count="48" uniqueCount="38">
  <si>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</si>
  <si>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</si>
  <si>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</si>
  <si>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</si>
  <si>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</si>
  <si>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</si>
  <si>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</si>
  <si>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</si>
  <si>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</si>
  <si>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</si>
  <si>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</si>
  <si>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</si>
  <si>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</si>
  <si>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</si>
  <si>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</si>
  <si>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</si>
  <si>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</si>
  <si>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</si>
  <si>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</si>
  <si>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>Регистратор 16-канальный с PoE</t>
  </si>
  <si>
    <t>Коммутатор 8 портов (РоЕ 96Вт)</t>
  </si>
  <si>
    <t>Кронштейн для монитора</t>
  </si>
  <si>
    <t>усл.ед</t>
  </si>
  <si>
    <t>шт.</t>
  </si>
  <si>
    <t>бухта</t>
  </si>
  <si>
    <t>Метод сопоставимых рыночных цен (анализа рынка)</t>
  </si>
  <si>
    <t>усл.ед.</t>
  </si>
  <si>
    <t>Монтаж оборудования</t>
  </si>
  <si>
    <t>Пуско-наладочные работы</t>
  </si>
  <si>
    <t>Демонтаж оборудовния (27 камер, 2 видеорегистратора, 2 монитора, 2 блока питпния коммуникации)</t>
  </si>
  <si>
    <t xml:space="preserve">Используемый метод определения цены договора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право заключения договора поставки, демонтаж, монтаж и пусконаладочные работы системы видеонаблюдения на объекте: ДК «Прометей» (Культурно-досуговый комплекс)
с обоснованием:
</t>
  </si>
  <si>
    <t>ОБОСНОВАНИЕ НАЧАЛЬНОЙ(МАКСИМАЛЬНОЙ) ЦЕНЫ ДОГОВОРА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право заключения договора поставки, демонтаж, монтаж и пусконаладочные работы системы видеонаблюдения на объекте: ДК «Прометей» (Культурно-досуговый комплекс)</t>
  </si>
  <si>
    <t xml:space="preserve">Приложение №3 
к извещению о проведении  запроса котировок в электронной форме
</t>
  </si>
  <si>
    <t>Жесткий диск WD Purple или эквивалент</t>
  </si>
  <si>
    <t xml:space="preserve">IP-Видеокамера </t>
  </si>
  <si>
    <t>Кабель UTP 5е</t>
  </si>
  <si>
    <t>Монитор LG 27MP60G-B</t>
  </si>
  <si>
    <t>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</si>
</sst>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 horizontal="justify" wrapText="1"/>
    </xf>
    <xf numFmtId="0" fontId="49" fillId="0" borderId="0" xfId="0" applyFont="1" applyAlignment="1">
      <alignment horizontal="left"/>
    </xf>
    <xf numFmtId="0" fontId="50" fillId="33" borderId="0" xfId="0" applyFont="1" applyFill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34" fillId="0" borderId="0" xfId="42" applyAlignment="1" applyProtection="1">
      <alignment horizontal="left"/>
      <protection/>
    </xf>
    <xf numFmtId="0" fontId="0" fillId="0" borderId="0" xfId="0" applyAlignment="1">
      <alignment/>
    </xf>
    <xf numFmtId="0" fontId="52" fillId="0" borderId="0" xfId="0" applyFont="1" applyBorder="1" applyAlignment="1">
      <alignment horizontal="center" vertical="top" wrapText="1"/>
    </xf>
    <xf numFmtId="4" fontId="52" fillId="0" borderId="11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horizontal="right" wrapText="1"/>
    </xf>
    <xf numFmtId="0" fontId="51" fillId="0" borderId="13" xfId="0" applyFont="1" applyBorder="1" applyAlignment="1">
      <alignment horizontal="right" wrapText="1"/>
    </xf>
    <xf numFmtId="0" fontId="51" fillId="0" borderId="14" xfId="0" applyFont="1" applyBorder="1" applyAlignment="1">
      <alignment horizontal="right" wrapText="1"/>
    </xf>
    <xf numFmtId="0" fontId="58" fillId="0" borderId="10" xfId="0" applyFont="1" applyBorder="1" applyAlignment="1">
      <alignment vertical="top" wrapText="1"/>
    </xf>
    <xf numFmtId="4" fontId="52" fillId="0" borderId="15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2" fontId="58" fillId="0" borderId="12" xfId="0" applyNumberFormat="1" applyFont="1" applyBorder="1" applyAlignment="1">
      <alignment horizontal="right" vertical="center" wrapText="1"/>
    </xf>
    <xf numFmtId="2" fontId="58" fillId="0" borderId="13" xfId="0" applyNumberFormat="1" applyFont="1" applyBorder="1" applyAlignment="1">
      <alignment horizontal="right" vertical="center" wrapText="1"/>
    </xf>
    <xf numFmtId="2" fontId="58" fillId="0" borderId="14" xfId="0" applyNumberFormat="1" applyFont="1" applyBorder="1" applyAlignment="1">
      <alignment horizontal="right" vertical="center" wrapText="1"/>
    </xf>
    <xf numFmtId="0" fontId="52" fillId="0" borderId="15" xfId="0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2" fontId="56" fillId="0" borderId="15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2" fillId="34" borderId="15" xfId="0" applyFont="1" applyFill="1" applyBorder="1" applyAlignment="1">
      <alignment horizontal="center" vertical="top" wrapText="1"/>
    </xf>
    <xf numFmtId="0" fontId="53" fillId="0" borderId="16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/>
    </xf>
    <xf numFmtId="2" fontId="53" fillId="0" borderId="19" xfId="0" applyNumberFormat="1" applyFont="1" applyBorder="1" applyAlignment="1">
      <alignment horizontal="right" vertical="center"/>
    </xf>
    <xf numFmtId="2" fontId="60" fillId="0" borderId="19" xfId="0" applyNumberFormat="1" applyFont="1" applyBorder="1" applyAlignment="1">
      <alignment vertical="center"/>
    </xf>
    <xf numFmtId="2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271462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6384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305752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314325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271462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6384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305752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314325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271462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6384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305752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314325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Q4" sqref="Q4:Q15"/>
    </sheetView>
  </sheetViews>
  <sheetFormatPr defaultColWidth="9.140625" defaultRowHeight="15"/>
  <cols>
    <col min="1" max="1" width="16.140625" style="12" customWidth="1"/>
    <col min="2" max="2" width="25.00390625" style="12" customWidth="1"/>
    <col min="3" max="3" width="8.00390625" style="12" customWidth="1"/>
    <col min="4" max="4" width="6.28125" style="12" customWidth="1"/>
    <col min="5" max="5" width="9.8515625" style="12" customWidth="1"/>
    <col min="6" max="6" width="9.00390625" style="12" customWidth="1"/>
    <col min="7" max="7" width="9.00390625" style="19" customWidth="1"/>
    <col min="8" max="8" width="15.28125" style="12" customWidth="1"/>
    <col min="9" max="9" width="15.57421875" style="12" customWidth="1"/>
    <col min="10" max="10" width="11.140625" style="12" customWidth="1"/>
    <col min="11" max="11" width="12.140625" style="12" customWidth="1"/>
    <col min="12" max="12" width="14.421875" style="12" customWidth="1"/>
    <col min="13" max="16" width="9.140625" style="12" customWidth="1"/>
    <col min="17" max="17" width="19.140625" style="12" customWidth="1"/>
    <col min="18" max="16384" width="9.140625" style="12" customWidth="1"/>
  </cols>
  <sheetData>
    <row r="1" spans="1:12" ht="73.5" customHeight="1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64.5" customHeight="1">
      <c r="A2" s="33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69.75" customHeight="1">
      <c r="A3" s="31" t="s">
        <v>30</v>
      </c>
      <c r="B3" s="36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ht="74.25" customHeight="1">
      <c r="A4" s="5" t="s">
        <v>6</v>
      </c>
      <c r="B4" s="5" t="s">
        <v>0</v>
      </c>
      <c r="C4" s="5" t="s">
        <v>17</v>
      </c>
      <c r="D4" s="5" t="s">
        <v>16</v>
      </c>
      <c r="E4" s="5" t="s">
        <v>15</v>
      </c>
      <c r="F4" s="5" t="s">
        <v>8</v>
      </c>
      <c r="G4" s="5" t="s">
        <v>18</v>
      </c>
      <c r="H4" s="5" t="s">
        <v>1</v>
      </c>
      <c r="I4" s="6" t="s">
        <v>7</v>
      </c>
      <c r="J4" s="40" t="s">
        <v>2</v>
      </c>
      <c r="K4" s="6" t="s">
        <v>3</v>
      </c>
      <c r="L4" s="6"/>
      <c r="M4" s="4"/>
      <c r="Q4" s="12">
        <f>Q4:Q21</f>
        <v>0</v>
      </c>
    </row>
    <row r="5" spans="1:17" s="21" customFormat="1" ht="24.75" customHeight="1" thickBot="1">
      <c r="A5" s="5">
        <v>1</v>
      </c>
      <c r="B5" s="52" t="s">
        <v>19</v>
      </c>
      <c r="C5" s="5" t="s">
        <v>23</v>
      </c>
      <c r="D5" s="5">
        <v>2</v>
      </c>
      <c r="E5" s="29">
        <v>18000</v>
      </c>
      <c r="F5" s="29">
        <v>19000</v>
      </c>
      <c r="G5" s="29">
        <v>20000</v>
      </c>
      <c r="H5" s="30">
        <f>ROUND(AVERAGE(E5,F5,G5),2)</f>
        <v>19000</v>
      </c>
      <c r="I5" s="27">
        <f>STDEV(E5,F5,G5,H5)</f>
        <v>816.496580927726</v>
      </c>
      <c r="J5" s="28">
        <f>I5/H5*100</f>
        <v>4.2973504259354</v>
      </c>
      <c r="K5" s="7"/>
      <c r="L5" s="27">
        <f>H5*D5</f>
        <v>38000</v>
      </c>
      <c r="M5" s="4"/>
      <c r="Q5" s="58"/>
    </row>
    <row r="6" spans="1:17" s="21" customFormat="1" ht="28.5" customHeight="1" thickBot="1">
      <c r="A6" s="5">
        <v>2</v>
      </c>
      <c r="B6" s="52" t="s">
        <v>33</v>
      </c>
      <c r="C6" s="5" t="s">
        <v>23</v>
      </c>
      <c r="D6" s="5">
        <v>4</v>
      </c>
      <c r="E6" s="29">
        <v>15000</v>
      </c>
      <c r="F6" s="29">
        <v>16000</v>
      </c>
      <c r="G6" s="29">
        <v>16000</v>
      </c>
      <c r="H6" s="30">
        <f>ROUND(AVERAGE(E6,F6,G6),2)</f>
        <v>15666.67</v>
      </c>
      <c r="I6" s="27">
        <f>STDEV(E6,F6,G6,H6)</f>
        <v>471.40452079397795</v>
      </c>
      <c r="J6" s="28">
        <f>I6/H6*100</f>
        <v>3.0089643861393514</v>
      </c>
      <c r="K6" s="28"/>
      <c r="L6" s="27">
        <f>H6*D6</f>
        <v>62666.68</v>
      </c>
      <c r="M6" s="4"/>
      <c r="Q6" s="58"/>
    </row>
    <row r="7" spans="1:17" s="21" customFormat="1" ht="33.75" customHeight="1" thickBot="1">
      <c r="A7" s="5">
        <v>3</v>
      </c>
      <c r="B7" s="55" t="s">
        <v>34</v>
      </c>
      <c r="C7" s="5" t="s">
        <v>23</v>
      </c>
      <c r="D7" s="5">
        <v>20</v>
      </c>
      <c r="E7" s="29">
        <v>4200</v>
      </c>
      <c r="F7" s="29">
        <v>4250</v>
      </c>
      <c r="G7" s="29">
        <v>4400</v>
      </c>
      <c r="H7" s="30">
        <f>ROUND(AVERAGE(E7,F7,G7),2)</f>
        <v>4283.33</v>
      </c>
      <c r="I7" s="27">
        <f>STDEV(E7,F7,G7,H7)</f>
        <v>84.98365857622277</v>
      </c>
      <c r="J7" s="28">
        <f>I7/H7*100</f>
        <v>1.9840558298385313</v>
      </c>
      <c r="K7" s="28"/>
      <c r="L7" s="27">
        <f>H7*D7</f>
        <v>85666.6</v>
      </c>
      <c r="M7" s="4"/>
      <c r="Q7" s="58"/>
    </row>
    <row r="8" spans="1:17" s="21" customFormat="1" ht="36.75" customHeight="1" thickBot="1">
      <c r="A8" s="5">
        <v>4</v>
      </c>
      <c r="B8" s="55" t="s">
        <v>34</v>
      </c>
      <c r="C8" s="5" t="s">
        <v>23</v>
      </c>
      <c r="D8" s="5">
        <v>10</v>
      </c>
      <c r="E8" s="29">
        <v>4200</v>
      </c>
      <c r="F8" s="29">
        <v>4250</v>
      </c>
      <c r="G8" s="29">
        <v>4250</v>
      </c>
      <c r="H8" s="30">
        <f>ROUND(AVERAGE(E8,F8,G8),2)</f>
        <v>4233.33</v>
      </c>
      <c r="I8" s="27">
        <f>STDEV(E8,F8,G8,H8)</f>
        <v>23.57022609847715</v>
      </c>
      <c r="J8" s="28">
        <f>I8/H8*100</f>
        <v>0.5567774328596435</v>
      </c>
      <c r="K8" s="28"/>
      <c r="L8" s="27">
        <f>H8*D8</f>
        <v>42333.3</v>
      </c>
      <c r="M8" s="4"/>
      <c r="Q8" s="58"/>
    </row>
    <row r="9" spans="1:17" s="21" customFormat="1" ht="30.75" customHeight="1" thickBot="1">
      <c r="A9" s="5">
        <v>5</v>
      </c>
      <c r="B9" s="55" t="s">
        <v>34</v>
      </c>
      <c r="C9" s="5" t="s">
        <v>23</v>
      </c>
      <c r="D9" s="5">
        <v>1</v>
      </c>
      <c r="E9" s="29">
        <v>7500</v>
      </c>
      <c r="F9" s="29">
        <v>7600</v>
      </c>
      <c r="G9" s="29">
        <v>8500</v>
      </c>
      <c r="H9" s="30">
        <f>ROUND(AVERAGE(E9,F9,G9),2)</f>
        <v>7866.67</v>
      </c>
      <c r="I9" s="27">
        <f>STDEV(E9,F9,G9,H9)</f>
        <v>449.69125211082326</v>
      </c>
      <c r="J9" s="28">
        <f>I9/H9*100</f>
        <v>5.7164117995393635</v>
      </c>
      <c r="K9" s="28"/>
      <c r="L9" s="27">
        <f>H9*D9</f>
        <v>7866.67</v>
      </c>
      <c r="M9" s="4"/>
      <c r="Q9" s="58"/>
    </row>
    <row r="10" spans="1:17" s="21" customFormat="1" ht="50.25" customHeight="1" thickBot="1">
      <c r="A10" s="5">
        <v>6</v>
      </c>
      <c r="B10" s="56" t="s">
        <v>35</v>
      </c>
      <c r="C10" s="5" t="s">
        <v>24</v>
      </c>
      <c r="D10" s="5">
        <v>4</v>
      </c>
      <c r="E10" s="29">
        <v>6500</v>
      </c>
      <c r="F10" s="29">
        <v>6650</v>
      </c>
      <c r="G10" s="29">
        <v>7812.5</v>
      </c>
      <c r="H10" s="30">
        <f>ROUND(AVERAGE(E10,F10,G10),2)</f>
        <v>6987.5</v>
      </c>
      <c r="I10" s="27">
        <f>STDEV(E10,F10,G10,H10)</f>
        <v>586.5684103325033</v>
      </c>
      <c r="J10" s="28">
        <f>I10/H10*100</f>
        <v>8.39453896719146</v>
      </c>
      <c r="K10" s="28"/>
      <c r="L10" s="27">
        <f>H10*D10</f>
        <v>27950</v>
      </c>
      <c r="M10" s="4"/>
      <c r="Q10" s="58"/>
    </row>
    <row r="11" spans="1:17" s="21" customFormat="1" ht="37.5" customHeight="1" thickBot="1">
      <c r="A11" s="5">
        <v>7</v>
      </c>
      <c r="B11" s="54" t="s">
        <v>20</v>
      </c>
      <c r="C11" s="5" t="s">
        <v>23</v>
      </c>
      <c r="D11" s="5">
        <v>4</v>
      </c>
      <c r="E11" s="29">
        <v>5500</v>
      </c>
      <c r="F11" s="29">
        <v>6000</v>
      </c>
      <c r="G11" s="29">
        <v>6500</v>
      </c>
      <c r="H11" s="30">
        <f>ROUND(AVERAGE(E11,F11,G11),2)</f>
        <v>6000</v>
      </c>
      <c r="I11" s="27">
        <f>STDEV(E11,F11,G11,H11)</f>
        <v>408.248290463863</v>
      </c>
      <c r="J11" s="28">
        <f>I11/H11*100</f>
        <v>6.804138174397717</v>
      </c>
      <c r="K11" s="28"/>
      <c r="L11" s="27">
        <f>H11*D11</f>
        <v>24000</v>
      </c>
      <c r="M11" s="4"/>
      <c r="Q11" s="58"/>
    </row>
    <row r="12" spans="1:17" s="21" customFormat="1" ht="34.5" customHeight="1" thickBot="1">
      <c r="A12" s="5">
        <v>8</v>
      </c>
      <c r="B12" s="57" t="s">
        <v>36</v>
      </c>
      <c r="C12" s="5" t="s">
        <v>23</v>
      </c>
      <c r="D12" s="5">
        <v>2</v>
      </c>
      <c r="E12" s="29">
        <v>20000</v>
      </c>
      <c r="F12" s="29">
        <v>20250</v>
      </c>
      <c r="G12" s="29">
        <v>22000</v>
      </c>
      <c r="H12" s="30">
        <f>ROUND(AVERAGE(E12,F12,G12),2)</f>
        <v>20750</v>
      </c>
      <c r="I12" s="27">
        <f>STDEV(E12,F12,G12,H12)</f>
        <v>889.7565210026092</v>
      </c>
      <c r="J12" s="28">
        <f>I12/H12*100</f>
        <v>4.287983233747514</v>
      </c>
      <c r="K12" s="28"/>
      <c r="L12" s="27">
        <f>H12*D12</f>
        <v>41500</v>
      </c>
      <c r="M12" s="4"/>
      <c r="Q12" s="58"/>
    </row>
    <row r="13" spans="1:17" s="21" customFormat="1" ht="35.25" customHeight="1" thickBot="1">
      <c r="A13" s="5">
        <v>9</v>
      </c>
      <c r="B13" s="55" t="s">
        <v>21</v>
      </c>
      <c r="C13" s="5" t="s">
        <v>23</v>
      </c>
      <c r="D13" s="5">
        <v>2</v>
      </c>
      <c r="E13" s="29">
        <v>1025</v>
      </c>
      <c r="F13" s="29">
        <v>1200</v>
      </c>
      <c r="G13" s="29">
        <v>1500</v>
      </c>
      <c r="H13" s="30">
        <f>ROUND(AVERAGE(E13,F13,G13),2)</f>
        <v>1241.67</v>
      </c>
      <c r="I13" s="27">
        <f>STDEV(E13,F13,G13,H13)</f>
        <v>196.14337160607838</v>
      </c>
      <c r="J13" s="28">
        <f>I13/H13*100</f>
        <v>15.796739198505108</v>
      </c>
      <c r="K13" s="28"/>
      <c r="L13" s="27">
        <f>H13*D13</f>
        <v>2483.34</v>
      </c>
      <c r="M13" s="4"/>
      <c r="Q13" s="58"/>
    </row>
    <row r="14" spans="1:17" s="21" customFormat="1" ht="54.75" customHeight="1" thickBot="1">
      <c r="A14" s="5">
        <v>10</v>
      </c>
      <c r="B14" s="52" t="s">
        <v>29</v>
      </c>
      <c r="C14" s="5" t="s">
        <v>26</v>
      </c>
      <c r="D14" s="51">
        <v>1</v>
      </c>
      <c r="E14" s="29">
        <v>41600</v>
      </c>
      <c r="F14" s="29">
        <v>42000</v>
      </c>
      <c r="G14" s="29">
        <v>43000</v>
      </c>
      <c r="H14" s="30">
        <f>ROUND(AVERAGE(E14,F14,G14),2)</f>
        <v>42200</v>
      </c>
      <c r="I14" s="8">
        <f>STDEV(E14,F14,G14,H14)</f>
        <v>588.7840577551898</v>
      </c>
      <c r="J14" s="7">
        <f>I14/H14*100</f>
        <v>1.3952228856758053</v>
      </c>
      <c r="K14" s="7"/>
      <c r="L14" s="8">
        <f>H14*D14</f>
        <v>42200</v>
      </c>
      <c r="M14" s="4"/>
      <c r="Q14" s="59"/>
    </row>
    <row r="15" spans="1:17" s="21" customFormat="1" ht="23.25" customHeight="1" thickBot="1">
      <c r="A15" s="46">
        <v>11</v>
      </c>
      <c r="B15" s="53" t="s">
        <v>27</v>
      </c>
      <c r="C15" s="46" t="s">
        <v>26</v>
      </c>
      <c r="D15" s="26">
        <v>1</v>
      </c>
      <c r="E15" s="47">
        <v>90000</v>
      </c>
      <c r="F15" s="47">
        <v>95000</v>
      </c>
      <c r="G15" s="47">
        <v>92000</v>
      </c>
      <c r="H15" s="50">
        <f>ROUND(AVERAGE(E15,F15,G15),2)</f>
        <v>92333.33</v>
      </c>
      <c r="I15" s="41">
        <f>STDEV(E15,F15,G15,H15)</f>
        <v>2054.8046676570016</v>
      </c>
      <c r="J15" s="48">
        <f>I15/H15*100</f>
        <v>2.225420298019146</v>
      </c>
      <c r="K15" s="48"/>
      <c r="L15" s="41">
        <f>H15*D15</f>
        <v>92333.33</v>
      </c>
      <c r="M15" s="4"/>
      <c r="Q15" s="58"/>
    </row>
    <row r="16" spans="1:17" s="20" customFormat="1" ht="74.25" customHeight="1" thickBot="1">
      <c r="A16" s="5">
        <v>12</v>
      </c>
      <c r="B16" s="15" t="s">
        <v>28</v>
      </c>
      <c r="C16" s="15" t="s">
        <v>22</v>
      </c>
      <c r="D16" s="49">
        <v>1</v>
      </c>
      <c r="E16" s="7">
        <v>30000</v>
      </c>
      <c r="F16" s="7">
        <v>34000</v>
      </c>
      <c r="G16" s="7">
        <v>35000</v>
      </c>
      <c r="H16" s="30">
        <f>ROUND(AVERAGE(E16,F16,G16),2)</f>
        <v>33000</v>
      </c>
      <c r="I16" s="8">
        <f>STDEV(E16,F16,G16,H16)</f>
        <v>2160.2468994692867</v>
      </c>
      <c r="J16" s="7">
        <f>I16/H16*100</f>
        <v>6.5462027256645055</v>
      </c>
      <c r="K16" s="7"/>
      <c r="L16" s="8">
        <f>H16*D16</f>
        <v>33000</v>
      </c>
      <c r="M16" s="4"/>
      <c r="Q16" s="58"/>
    </row>
    <row r="17" spans="1:17" s="20" customFormat="1" ht="74.25" customHeight="1">
      <c r="A17" s="43" t="s">
        <v>4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42">
        <f>SUM(L5:L16)</f>
        <v>499999.92000000004</v>
      </c>
      <c r="M17" s="4"/>
      <c r="Q17" s="60" t="s">
        <v>37</v>
      </c>
    </row>
    <row r="18" spans="2:17" ht="15" customHeight="1">
      <c r="B18" s="16" t="s">
        <v>5</v>
      </c>
      <c r="C18" s="16"/>
      <c r="D18" s="16"/>
      <c r="E18" s="16"/>
      <c r="F18" s="16"/>
      <c r="G18" s="16"/>
      <c r="H18" s="16"/>
      <c r="I18" s="16"/>
      <c r="J18" s="16"/>
      <c r="K18" s="16"/>
      <c r="L18" s="1"/>
      <c r="Q18" s="60"/>
    </row>
    <row r="19" spans="1:12" ht="15.75">
      <c r="A19" s="2"/>
      <c r="B19" s="23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1"/>
    </row>
    <row r="20" spans="2:12" ht="15.75">
      <c r="B20" s="23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1"/>
    </row>
    <row r="21" spans="2:12" ht="15.75">
      <c r="B21" s="23" t="s">
        <v>11</v>
      </c>
      <c r="C21" s="23"/>
      <c r="D21" s="23"/>
      <c r="E21" s="23"/>
      <c r="F21" s="23"/>
      <c r="G21" s="23"/>
      <c r="H21" s="23"/>
      <c r="I21" s="23"/>
      <c r="J21" s="23"/>
      <c r="K21" s="23"/>
      <c r="L21" s="1"/>
    </row>
    <row r="22" spans="2:12" ht="15.75">
      <c r="B22" s="23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1"/>
    </row>
    <row r="23" spans="2:12" ht="15.75">
      <c r="B23" s="23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1"/>
    </row>
    <row r="24" spans="2:12" ht="15" customHeight="1">
      <c r="B24" s="23" t="s">
        <v>14</v>
      </c>
      <c r="C24" s="23"/>
      <c r="D24" s="23"/>
      <c r="E24" s="23"/>
      <c r="F24" s="23"/>
      <c r="G24" s="23"/>
      <c r="H24" s="23"/>
      <c r="I24" s="23"/>
      <c r="J24" s="23"/>
      <c r="K24" s="23"/>
      <c r="L24" s="1"/>
    </row>
    <row r="25" spans="2:12" ht="16.5" customHeight="1"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"/>
    </row>
    <row r="26" spans="1:12" ht="15.75">
      <c r="A26" s="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"/>
    </row>
    <row r="27" spans="1:12" ht="15.75">
      <c r="A27" s="10"/>
      <c r="B27" s="14"/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1:12" ht="15.75">
      <c r="A28" s="10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"/>
    </row>
    <row r="29" spans="1:11" ht="12.75" customHeight="1">
      <c r="A29" s="10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ht="13.5" customHeight="1"/>
    <row r="31" spans="1:1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</sheetData>
  <sheetProtection/>
  <mergeCells count="13">
    <mergeCell ref="A2:L2"/>
    <mergeCell ref="B3:L3"/>
    <mergeCell ref="A1:L1"/>
    <mergeCell ref="A17:K17"/>
    <mergeCell ref="B26:K26"/>
    <mergeCell ref="A31:K31"/>
    <mergeCell ref="B21:K21"/>
    <mergeCell ref="B22:K22"/>
    <mergeCell ref="B19:K19"/>
    <mergeCell ref="B20:K20"/>
    <mergeCell ref="B23:K23"/>
    <mergeCell ref="B24:K24"/>
    <mergeCell ref="B29:K29"/>
  </mergeCells>
  <printOptions/>
  <pageMargins left="0.25" right="0.25" top="0.75" bottom="0.75" header="0.3" footer="0.3"/>
  <pageSetup fitToHeight="1" fitToWidth="1" horizontalDpi="600" verticalDpi="600" orientation="portrait" paperSize="9" scale="47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Евгения</cp:lastModifiedBy>
  <cp:lastPrinted>2021-09-16T11:06:17Z</cp:lastPrinted>
  <dcterms:created xsi:type="dcterms:W3CDTF">2014-07-02T09:07:27Z</dcterms:created>
  <dcterms:modified xsi:type="dcterms:W3CDTF">2021-09-21T12:10:44Z</dcterms:modified>
  <cp:category/>
  <cp:version/>
  <cp:contentType/>
  <cp:contentStatus/>
</cp:coreProperties>
</file>