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7770" activeTab="0"/>
  </bookViews>
  <sheets>
    <sheet name="РАСЧЕТ НМЦК" sheetId="1" r:id="rId1"/>
  </sheets>
  <definedNames>
    <definedName name="_GoBack" localSheetId="0">'РАСЧЕТ НМЦК'!#REF!</definedName>
    <definedName name="_xlnm.Print_Area" localSheetId="0">'РАСЧЕТ НМЦК'!$A$1:$AA$72</definedName>
  </definedNames>
  <calcPr fullCalcOnLoad="1" refMode="R1C1"/>
</workbook>
</file>

<file path=xl/sharedStrings.xml><?xml version="1.0" encoding="utf-8"?>
<sst xmlns="http://schemas.openxmlformats.org/spreadsheetml/2006/main" count="79" uniqueCount="53">
  <si>
    <t>совокупн. значений</t>
  </si>
  <si>
    <t>Коэфф. вариации (V), %</t>
  </si>
  <si>
    <t>Средняя цена за единицу</t>
  </si>
  <si>
    <t>Кол-во</t>
  </si>
  <si>
    <t>Ед. измер.</t>
  </si>
  <si>
    <t>Наименование объекта закупки</t>
  </si>
  <si>
    <t>№
п/п</t>
  </si>
  <si>
    <t>Утверждаю</t>
  </si>
  <si>
    <t>неоднородная</t>
  </si>
  <si>
    <t>однородная</t>
  </si>
  <si>
    <t xml:space="preserve">Приложение №3 к Форме заявки (в табличной форме с формулами расчета)
</t>
  </si>
  <si>
    <t>Сред. цена, руб.</t>
  </si>
  <si>
    <t>Определение однородности и средних значений цен</t>
  </si>
  <si>
    <t>Источники информации и цена за единицу, руб.</t>
  </si>
  <si>
    <t>шт.</t>
  </si>
  <si>
    <t>Метод определения НМЦД: метод сопоставимых рыночных цен (анализа рынка)</t>
  </si>
  <si>
    <t>Начальная (максимальная) цена договора (далее - НМЦД) определена в соответствии с Положением о закупке товаров, работ, услуг для нужд Государственного бюджетного учреждения "Курганский центр социальной помощи семье и детям", утвержденным Приказом Главного управления социальной защиты населения Курганской области от 22.12.2020 г. №570, приказом Минэкономразвития России от 02.10.2013 N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</t>
  </si>
  <si>
    <t>Таблица цен для определения начальной (максимальной) цены договора</t>
  </si>
  <si>
    <t>И.о. директора  ГБУ "КЦСПСиД"</t>
  </si>
  <si>
    <t>________________________/В.В. Федосеева/</t>
  </si>
  <si>
    <t>Протокол обоснования начальной (максимальной) цены договора на поставку настольных игр</t>
  </si>
  <si>
    <t xml:space="preserve">Деловая игра «Стартап-конструктор» </t>
  </si>
  <si>
    <t>Финансовая трансформационная игра «Карман»</t>
  </si>
  <si>
    <t>Игра «Денежный поток»</t>
  </si>
  <si>
    <t>Игра BRAINY TRAINY «Экономика»или эквивалент</t>
  </si>
  <si>
    <t>Профориентационная игра «Профи плюс»</t>
  </si>
  <si>
    <t>Настольная игра «Хоккей»</t>
  </si>
  <si>
    <t>Настольная игра «Футбол»</t>
  </si>
  <si>
    <t>Настольная игра «Мемонстрики»</t>
  </si>
  <si>
    <t>Набор настольных игр «Десятое Королевство»</t>
  </si>
  <si>
    <t>Игра «Игра в жизнь»</t>
  </si>
  <si>
    <t>Настольная игра «Семья и карьера»</t>
  </si>
  <si>
    <t>Настольная игра «Monopoly»или эквивалент</t>
  </si>
  <si>
    <t>Настольная игра «Семейный бюджет»</t>
  </si>
  <si>
    <t>Игра «Супер фермер»</t>
  </si>
  <si>
    <t>Игра «Профессии. Сельское хозяйство»</t>
  </si>
  <si>
    <t>Игра-тренинг «Моя компания»</t>
  </si>
  <si>
    <t>Компьютерная игра «Работа на каникулах»</t>
  </si>
  <si>
    <t>Социальная психологическая игра «Мамина колыбель. Сложные чувства»</t>
  </si>
  <si>
    <t>Вход. № 2512 от 03.09.2021</t>
  </si>
  <si>
    <t>Вход. № 2509 от 03.09.2021</t>
  </si>
  <si>
    <t>Вход. № 2510 от 03.09.2021</t>
  </si>
  <si>
    <t xml:space="preserve">      Проведенные исследования позволяют определить начальную (масимальную) цену договора в размере: 895 200,00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</si>
  <si>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Финансовая игра «Время денег»</t>
  </si>
  <si>
    <t xml:space="preserve">Настольная игра «Город отношений» </t>
  </si>
  <si>
    <t xml:space="preserve">Настольная игра «7 граней успешного родительства»
</t>
  </si>
  <si>
    <t>Настольная игра «Я-родитель»</t>
  </si>
  <si>
    <t xml:space="preserve">Настольная игра «Я-мама» </t>
  </si>
  <si>
    <t>Настольная игра «Лепешка»</t>
  </si>
  <si>
    <t>Игра «Пробуждение»</t>
  </si>
  <si>
    <t>Настольная игра «Семейные псикреты»</t>
  </si>
  <si>
    <t xml:space="preserve">Настольная игра «Псикреты»
</t>
  </si>
  <si>
    <t>Дата подготовки обоснования: 09.09.2021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</si>
</sst>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[$-FC19]d\ mmmm\ yyyy\ &quot;г.&quot;"/>
    <numFmt numFmtId="185" formatCode="#,##0.00&quot;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>
      <alignment/>
      <protection/>
    </xf>
    <xf numFmtId="0" fontId="3" fillId="0" borderId="0" xfId="53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6" fillId="0" borderId="0" xfId="53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/>
      <protection locked="0"/>
    </xf>
    <xf numFmtId="0" fontId="3" fillId="0" borderId="0" xfId="53" applyAlignment="1" applyProtection="1">
      <alignment horizontal="left"/>
      <protection locked="0"/>
    </xf>
    <xf numFmtId="1" fontId="8" fillId="0" borderId="0" xfId="53" applyNumberFormat="1" applyFont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9" fillId="0" borderId="0" xfId="53" applyFont="1" applyProtection="1">
      <alignment/>
      <protection locked="0"/>
    </xf>
    <xf numFmtId="0" fontId="10" fillId="0" borderId="0" xfId="53" applyFont="1" applyProtection="1">
      <alignment/>
      <protection locked="0"/>
    </xf>
    <xf numFmtId="0" fontId="2" fillId="0" borderId="0" xfId="53" applyFont="1" applyBorder="1" applyAlignment="1" applyProtection="1">
      <alignment vertical="center" wrapText="1"/>
      <protection locked="0"/>
    </xf>
    <xf numFmtId="0" fontId="11" fillId="0" borderId="0" xfId="53" applyFont="1" applyBorder="1" applyProtection="1">
      <alignment/>
      <protection locked="0"/>
    </xf>
    <xf numFmtId="0" fontId="14" fillId="0" borderId="0" xfId="53" applyFont="1">
      <alignment/>
      <protection/>
    </xf>
    <xf numFmtId="0" fontId="15" fillId="0" borderId="0" xfId="53" applyFont="1" applyBorder="1" applyAlignment="1" applyProtection="1">
      <alignment horizontal="center" vertical="center"/>
      <protection locked="0"/>
    </xf>
    <xf numFmtId="4" fontId="13" fillId="0" borderId="10" xfId="53" applyNumberFormat="1" applyFont="1" applyBorder="1" applyAlignment="1" applyProtection="1">
      <alignment horizontal="center" vertical="center"/>
      <protection/>
    </xf>
    <xf numFmtId="0" fontId="13" fillId="0" borderId="10" xfId="53" applyFont="1" applyBorder="1" applyAlignment="1" applyProtection="1">
      <alignment horizontal="center" vertical="center"/>
      <protection/>
    </xf>
    <xf numFmtId="0" fontId="12" fillId="0" borderId="0" xfId="53" applyFont="1" applyAlignment="1" applyProtection="1">
      <alignment horizontal="left" vertical="top" wrapText="1"/>
      <protection locked="0"/>
    </xf>
    <xf numFmtId="0" fontId="13" fillId="0" borderId="0" xfId="53" applyFont="1" applyAlignment="1" applyProtection="1">
      <alignment horizontal="left"/>
      <protection locked="0"/>
    </xf>
    <xf numFmtId="0" fontId="16" fillId="0" borderId="0" xfId="53" applyFont="1" applyProtection="1">
      <alignment/>
      <protection locked="0"/>
    </xf>
    <xf numFmtId="0" fontId="13" fillId="0" borderId="0" xfId="53" applyFont="1" applyAlignment="1" applyProtection="1">
      <alignment horizontal="left" vertical="top" wrapText="1"/>
      <protection locked="0"/>
    </xf>
    <xf numFmtId="0" fontId="13" fillId="0" borderId="0" xfId="53" applyFont="1" applyAlignment="1" applyProtection="1">
      <alignment horizontal="left" vertical="top"/>
      <protection locked="0"/>
    </xf>
    <xf numFmtId="0" fontId="13" fillId="0" borderId="0" xfId="53" applyFont="1" applyProtection="1">
      <alignment/>
      <protection locked="0"/>
    </xf>
    <xf numFmtId="0" fontId="12" fillId="0" borderId="0" xfId="53" applyFont="1" applyAlignment="1" applyProtection="1">
      <alignment vertical="top"/>
      <protection locked="0"/>
    </xf>
    <xf numFmtId="0" fontId="3" fillId="0" borderId="0" xfId="53" applyProtection="1">
      <alignment/>
      <protection locked="0"/>
    </xf>
    <xf numFmtId="0" fontId="56" fillId="0" borderId="0" xfId="53" applyFont="1" applyProtection="1">
      <alignment/>
      <protection locked="0"/>
    </xf>
    <xf numFmtId="4" fontId="13" fillId="0" borderId="10" xfId="53" applyNumberFormat="1" applyFont="1" applyFill="1" applyBorder="1" applyAlignment="1" applyProtection="1">
      <alignment horizontal="center" vertical="center"/>
      <protection/>
    </xf>
    <xf numFmtId="4" fontId="13" fillId="0" borderId="0" xfId="53" applyNumberFormat="1" applyFont="1" applyBorder="1" applyAlignment="1" applyProtection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4" fontId="13" fillId="0" borderId="0" xfId="53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center" vertical="center" wrapText="1"/>
      <protection locked="0"/>
    </xf>
    <xf numFmtId="4" fontId="1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3" fillId="32" borderId="0" xfId="53" applyFill="1" applyProtection="1">
      <alignment/>
      <protection locked="0"/>
    </xf>
    <xf numFmtId="0" fontId="13" fillId="32" borderId="0" xfId="53" applyFont="1" applyFill="1" applyAlignment="1" applyProtection="1">
      <alignment horizontal="left" vertical="top" wrapText="1"/>
      <protection locked="0"/>
    </xf>
    <xf numFmtId="0" fontId="12" fillId="32" borderId="0" xfId="53" applyFont="1" applyFill="1" applyAlignment="1" applyProtection="1">
      <alignment horizontal="left" vertical="top" wrapText="1"/>
      <protection locked="0"/>
    </xf>
    <xf numFmtId="4" fontId="12" fillId="32" borderId="0" xfId="53" applyNumberFormat="1" applyFont="1" applyFill="1" applyBorder="1" applyAlignment="1" applyProtection="1">
      <alignment horizontal="center" vertical="center" wrapText="1"/>
      <protection locked="0"/>
    </xf>
    <xf numFmtId="1" fontId="8" fillId="32" borderId="0" xfId="53" applyNumberFormat="1" applyFont="1" applyFill="1" applyAlignment="1" applyProtection="1">
      <alignment horizontal="center" vertical="center" wrapText="1"/>
      <protection locked="0"/>
    </xf>
    <xf numFmtId="0" fontId="6" fillId="32" borderId="0" xfId="53" applyFont="1" applyFill="1" applyProtection="1">
      <alignment/>
      <protection locked="0"/>
    </xf>
    <xf numFmtId="0" fontId="3" fillId="32" borderId="0" xfId="53" applyFill="1">
      <alignment/>
      <protection/>
    </xf>
    <xf numFmtId="1" fontId="12" fillId="32" borderId="10" xfId="53" applyNumberFormat="1" applyFont="1" applyFill="1" applyBorder="1" applyAlignment="1" applyProtection="1">
      <alignment horizontal="center" vertical="center" wrapText="1"/>
      <protection locked="0"/>
    </xf>
    <xf numFmtId="4" fontId="13" fillId="32" borderId="10" xfId="53" applyNumberFormat="1" applyFont="1" applyFill="1" applyBorder="1" applyAlignment="1" applyProtection="1">
      <alignment horizontal="center" vertical="center"/>
      <protection/>
    </xf>
    <xf numFmtId="4" fontId="13" fillId="32" borderId="0" xfId="53" applyNumberFormat="1" applyFont="1" applyFill="1" applyBorder="1" applyAlignment="1" applyProtection="1">
      <alignment horizontal="center" vertical="center"/>
      <protection/>
    </xf>
    <xf numFmtId="1" fontId="13" fillId="0" borderId="10" xfId="42" applyNumberFormat="1" applyFont="1" applyFill="1" applyBorder="1" applyAlignment="1" applyProtection="1">
      <alignment horizontal="center" vertical="center" wrapText="1"/>
      <protection locked="0"/>
    </xf>
    <xf numFmtId="1" fontId="13" fillId="32" borderId="10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1" fontId="12" fillId="0" borderId="10" xfId="53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13" fillId="0" borderId="10" xfId="53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>
      <alignment horizontal="left" vertical="center" wrapText="1"/>
    </xf>
    <xf numFmtId="2" fontId="13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13" fillId="32" borderId="10" xfId="42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2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left" vertical="top" wrapText="1"/>
      <protection locked="0"/>
    </xf>
    <xf numFmtId="0" fontId="3" fillId="0" borderId="0" xfId="53" applyAlignment="1" applyProtection="1">
      <alignment horizontal="center" wrapText="1"/>
      <protection locked="0"/>
    </xf>
    <xf numFmtId="0" fontId="3" fillId="0" borderId="0" xfId="53" applyAlignment="1" applyProtection="1">
      <alignment horizontal="center"/>
      <protection locked="0"/>
    </xf>
    <xf numFmtId="0" fontId="13" fillId="0" borderId="0" xfId="53" applyFont="1" applyAlignment="1" applyProtection="1">
      <alignment horizontal="left" vertical="top" wrapText="1"/>
      <protection locked="0"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top" wrapText="1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1" fontId="12" fillId="0" borderId="10" xfId="53" applyNumberFormat="1" applyFont="1" applyBorder="1" applyAlignment="1" applyProtection="1">
      <alignment horizontal="center" vertical="center" wrapText="1"/>
      <protection locked="0"/>
    </xf>
    <xf numFmtId="0" fontId="15" fillId="0" borderId="0" xfId="53" applyFont="1" applyAlignment="1" applyProtection="1">
      <alignment horizontal="center" wrapText="1"/>
      <protection locked="0"/>
    </xf>
    <xf numFmtId="0" fontId="13" fillId="0" borderId="0" xfId="53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2" fontId="2" fillId="0" borderId="0" xfId="53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4"/>
  <sheetViews>
    <sheetView tabSelected="1" zoomScale="70" zoomScaleNormal="70" zoomScaleSheetLayoutView="85" zoomScalePageLayoutView="0" workbookViewId="0" topLeftCell="G10">
      <selection activeCell="N16" sqref="N16"/>
    </sheetView>
  </sheetViews>
  <sheetFormatPr defaultColWidth="8.8515625" defaultRowHeight="15"/>
  <cols>
    <col min="1" max="1" width="6.28125" style="2" customWidth="1"/>
    <col min="2" max="2" width="43.00390625" style="2" customWidth="1"/>
    <col min="3" max="3" width="12.8515625" style="2" customWidth="1"/>
    <col min="4" max="4" width="10.7109375" style="1" customWidth="1"/>
    <col min="5" max="5" width="21.7109375" style="1" customWidth="1"/>
    <col min="6" max="6" width="22.7109375" style="1" customWidth="1"/>
    <col min="7" max="7" width="22.7109375" style="43" customWidth="1"/>
    <col min="8" max="8" width="18.28125" style="43" customWidth="1"/>
    <col min="9" max="9" width="12.00390625" style="1" customWidth="1"/>
    <col min="10" max="10" width="20.8515625" style="1" customWidth="1"/>
    <col min="11" max="11" width="17.140625" style="1" customWidth="1"/>
    <col min="12" max="15" width="8.8515625" style="1" customWidth="1"/>
    <col min="16" max="16" width="1.57421875" style="1" customWidth="1"/>
    <col min="17" max="17" width="2.421875" style="1" customWidth="1"/>
    <col min="18" max="18" width="2.28125" style="1" customWidth="1"/>
    <col min="19" max="16384" width="8.8515625" style="1" customWidth="1"/>
  </cols>
  <sheetData>
    <row r="1" spans="1:11" ht="11.25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1.25">
      <c r="A2" s="27" t="s">
        <v>9</v>
      </c>
      <c r="B2" s="27" t="s">
        <v>8</v>
      </c>
      <c r="C2" s="8"/>
      <c r="D2" s="26"/>
      <c r="E2" s="26"/>
      <c r="F2" s="26"/>
      <c r="G2" s="37"/>
      <c r="H2" s="37"/>
      <c r="I2" s="26"/>
      <c r="J2" s="26"/>
      <c r="K2" s="26"/>
    </row>
    <row r="3" spans="1:11" ht="15.75" customHeight="1">
      <c r="A3" s="8"/>
      <c r="B3" s="61"/>
      <c r="C3" s="61"/>
      <c r="D3" s="61"/>
      <c r="E3" s="61"/>
      <c r="F3" s="61"/>
      <c r="G3" s="38"/>
      <c r="H3" s="38"/>
      <c r="I3" s="24" t="s">
        <v>7</v>
      </c>
      <c r="J3" s="5"/>
      <c r="K3" s="5"/>
    </row>
    <row r="4" spans="1:11" ht="15.75">
      <c r="A4" s="8"/>
      <c r="B4" s="61"/>
      <c r="C4" s="61"/>
      <c r="D4" s="61"/>
      <c r="E4" s="61"/>
      <c r="F4" s="61"/>
      <c r="G4" s="38"/>
      <c r="H4" s="38"/>
      <c r="I4" s="24" t="s">
        <v>18</v>
      </c>
      <c r="J4" s="5"/>
      <c r="K4" s="5"/>
    </row>
    <row r="5" spans="1:11" ht="15.75">
      <c r="A5" s="8"/>
      <c r="B5" s="61"/>
      <c r="C5" s="61"/>
      <c r="D5" s="61"/>
      <c r="E5" s="61"/>
      <c r="F5" s="61"/>
      <c r="G5" s="38"/>
      <c r="H5" s="38"/>
      <c r="I5" s="24" t="s">
        <v>19</v>
      </c>
      <c r="J5" s="5"/>
      <c r="K5" s="5"/>
    </row>
    <row r="6" spans="1:11" ht="16.5" customHeight="1">
      <c r="A6" s="8"/>
      <c r="B6" s="61"/>
      <c r="C6" s="61"/>
      <c r="D6" s="61"/>
      <c r="E6" s="61"/>
      <c r="F6" s="61"/>
      <c r="G6" s="38"/>
      <c r="H6" s="38"/>
      <c r="I6" s="25"/>
      <c r="J6" s="5"/>
      <c r="K6" s="5"/>
    </row>
    <row r="7" spans="1:11" ht="15.75" customHeight="1">
      <c r="A7" s="8"/>
      <c r="B7" s="61"/>
      <c r="C7" s="61"/>
      <c r="D7" s="61"/>
      <c r="E7" s="61"/>
      <c r="F7" s="61"/>
      <c r="G7" s="38"/>
      <c r="H7" s="38"/>
      <c r="I7" s="24"/>
      <c r="J7" s="5"/>
      <c r="K7" s="5"/>
    </row>
    <row r="8" spans="1:11" ht="15.75" customHeight="1">
      <c r="A8" s="8"/>
      <c r="B8" s="68" t="s">
        <v>20</v>
      </c>
      <c r="C8" s="69"/>
      <c r="D8" s="69"/>
      <c r="E8" s="69"/>
      <c r="F8" s="69"/>
      <c r="G8" s="69"/>
      <c r="H8" s="69"/>
      <c r="I8" s="69"/>
      <c r="J8" s="69"/>
      <c r="K8" s="69"/>
    </row>
    <row r="9" spans="1:11" ht="72" customHeight="1">
      <c r="A9" s="8"/>
      <c r="B9" s="61" t="s">
        <v>16</v>
      </c>
      <c r="C9" s="61"/>
      <c r="D9" s="61"/>
      <c r="E9" s="61"/>
      <c r="F9" s="61"/>
      <c r="G9" s="61"/>
      <c r="H9" s="61"/>
      <c r="I9" s="61"/>
      <c r="J9" s="61"/>
      <c r="K9" s="61"/>
    </row>
    <row r="10" spans="1:11" ht="10.5" customHeight="1">
      <c r="A10" s="8"/>
      <c r="B10" s="22"/>
      <c r="C10" s="22"/>
      <c r="D10" s="22"/>
      <c r="E10" s="22"/>
      <c r="F10" s="19"/>
      <c r="G10" s="39"/>
      <c r="H10" s="39"/>
      <c r="I10" s="5"/>
      <c r="J10" s="5"/>
      <c r="K10" s="5"/>
    </row>
    <row r="11" spans="1:11" ht="19.5" customHeight="1">
      <c r="A11" s="8"/>
      <c r="B11" s="23"/>
      <c r="C11" s="22"/>
      <c r="D11" s="22"/>
      <c r="E11" s="22"/>
      <c r="F11" s="19"/>
      <c r="G11" s="39"/>
      <c r="H11" s="39"/>
      <c r="I11" s="5"/>
      <c r="J11" s="5"/>
      <c r="K11" s="5"/>
    </row>
    <row r="12" spans="1:11" ht="15.75">
      <c r="A12" s="8"/>
      <c r="B12" s="20" t="s">
        <v>15</v>
      </c>
      <c r="C12" s="19"/>
      <c r="D12" s="19"/>
      <c r="E12" s="19"/>
      <c r="F12" s="19"/>
      <c r="G12" s="39"/>
      <c r="H12" s="39"/>
      <c r="I12" s="5"/>
      <c r="J12" s="5"/>
      <c r="K12" s="5"/>
    </row>
    <row r="13" spans="1:11" ht="15.75">
      <c r="A13" s="21"/>
      <c r="B13" s="20"/>
      <c r="C13" s="19"/>
      <c r="D13" s="19"/>
      <c r="E13" s="19"/>
      <c r="F13" s="19"/>
      <c r="G13" s="39"/>
      <c r="H13" s="39"/>
      <c r="I13" s="5"/>
      <c r="J13" s="5"/>
      <c r="K13" s="5"/>
    </row>
    <row r="14" spans="1:11" s="15" customFormat="1" ht="15.75" customHeight="1">
      <c r="A14" s="62" t="s">
        <v>6</v>
      </c>
      <c r="B14" s="64" t="s">
        <v>17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s="15" customFormat="1" ht="12.75" customHeight="1">
      <c r="A15" s="63"/>
      <c r="B15" s="62" t="s">
        <v>5</v>
      </c>
      <c r="C15" s="65" t="s">
        <v>4</v>
      </c>
      <c r="D15" s="66" t="s">
        <v>3</v>
      </c>
      <c r="E15" s="65" t="s">
        <v>13</v>
      </c>
      <c r="F15" s="65"/>
      <c r="G15" s="65"/>
      <c r="H15" s="62" t="s">
        <v>12</v>
      </c>
      <c r="I15" s="62"/>
      <c r="J15" s="62"/>
      <c r="K15" s="62"/>
    </row>
    <row r="16" spans="1:11" s="15" customFormat="1" ht="17.25" customHeight="1">
      <c r="A16" s="63"/>
      <c r="B16" s="62"/>
      <c r="C16" s="65"/>
      <c r="D16" s="66"/>
      <c r="E16" s="65"/>
      <c r="F16" s="65"/>
      <c r="G16" s="65"/>
      <c r="H16" s="62"/>
      <c r="I16" s="62"/>
      <c r="J16" s="62"/>
      <c r="K16" s="62"/>
    </row>
    <row r="17" spans="1:11" s="15" customFormat="1" ht="123.75" customHeight="1">
      <c r="A17" s="63"/>
      <c r="B17" s="62"/>
      <c r="C17" s="65"/>
      <c r="D17" s="66"/>
      <c r="E17" s="47" t="s">
        <v>39</v>
      </c>
      <c r="F17" s="47" t="s">
        <v>40</v>
      </c>
      <c r="G17" s="48" t="s">
        <v>41</v>
      </c>
      <c r="H17" s="44" t="s">
        <v>2</v>
      </c>
      <c r="I17" s="36" t="s">
        <v>1</v>
      </c>
      <c r="J17" s="36" t="s">
        <v>0</v>
      </c>
      <c r="K17" s="36" t="s">
        <v>11</v>
      </c>
    </row>
    <row r="18" spans="1:11" s="15" customFormat="1" ht="33.75" customHeight="1">
      <c r="A18" s="49">
        <v>1</v>
      </c>
      <c r="B18" s="52" t="s">
        <v>21</v>
      </c>
      <c r="C18" s="35" t="s">
        <v>14</v>
      </c>
      <c r="D18" s="50">
        <v>12</v>
      </c>
      <c r="E18" s="54">
        <v>1300</v>
      </c>
      <c r="F18" s="54">
        <v>1400</v>
      </c>
      <c r="G18" s="55">
        <v>1200</v>
      </c>
      <c r="H18" s="45">
        <f>ROUND(AVERAGE(E18:G18:F18),2)</f>
        <v>1300</v>
      </c>
      <c r="I18" s="17">
        <f>STDEV(E18:G18)/AVERAGE(E18:G18:F18)*100</f>
        <v>7.6923076923076925</v>
      </c>
      <c r="J18" s="18" t="str">
        <f aca="true" t="shared" si="0" ref="J18:J44">IF(I18&lt;=33,$A$2,$B$2)</f>
        <v>однородная</v>
      </c>
      <c r="K18" s="28">
        <f>D18*H18</f>
        <v>15600</v>
      </c>
    </row>
    <row r="19" spans="1:11" s="15" customFormat="1" ht="33.75" customHeight="1">
      <c r="A19" s="49">
        <v>2</v>
      </c>
      <c r="B19" s="52" t="s">
        <v>22</v>
      </c>
      <c r="C19" s="35" t="s">
        <v>14</v>
      </c>
      <c r="D19" s="50">
        <v>9</v>
      </c>
      <c r="E19" s="54">
        <v>15000</v>
      </c>
      <c r="F19" s="54">
        <v>16000</v>
      </c>
      <c r="G19" s="55">
        <v>14000</v>
      </c>
      <c r="H19" s="45">
        <f>ROUND(AVERAGE(E19:G19:F19),2)</f>
        <v>15000</v>
      </c>
      <c r="I19" s="17">
        <f>STDEV(E19:G19)/AVERAGE(E19:G19:F19)*100</f>
        <v>6.666666666666667</v>
      </c>
      <c r="J19" s="18" t="str">
        <f t="shared" si="0"/>
        <v>однородная</v>
      </c>
      <c r="K19" s="28">
        <f aca="true" t="shared" si="1" ref="K19:K44">D19*H19</f>
        <v>135000</v>
      </c>
    </row>
    <row r="20" spans="1:11" s="15" customFormat="1" ht="33.75" customHeight="1">
      <c r="A20" s="49">
        <v>3</v>
      </c>
      <c r="B20" s="52" t="s">
        <v>23</v>
      </c>
      <c r="C20" s="35" t="s">
        <v>14</v>
      </c>
      <c r="D20" s="50">
        <v>12</v>
      </c>
      <c r="E20" s="54">
        <v>7000</v>
      </c>
      <c r="F20" s="54">
        <v>7500</v>
      </c>
      <c r="G20" s="55">
        <v>6500</v>
      </c>
      <c r="H20" s="45">
        <f>ROUND(AVERAGE(E20:G20:F20),2)</f>
        <v>7000</v>
      </c>
      <c r="I20" s="17">
        <f>STDEV(E20:G20)/AVERAGE(E20:G20:F20)*100</f>
        <v>7.142857142857142</v>
      </c>
      <c r="J20" s="18" t="str">
        <f t="shared" si="0"/>
        <v>однородная</v>
      </c>
      <c r="K20" s="28">
        <f t="shared" si="1"/>
        <v>84000</v>
      </c>
    </row>
    <row r="21" spans="1:11" s="15" customFormat="1" ht="33.75" customHeight="1">
      <c r="A21" s="49">
        <v>4</v>
      </c>
      <c r="B21" s="52" t="s">
        <v>24</v>
      </c>
      <c r="C21" s="35" t="s">
        <v>14</v>
      </c>
      <c r="D21" s="50">
        <v>6</v>
      </c>
      <c r="E21" s="54">
        <v>600</v>
      </c>
      <c r="F21" s="54">
        <v>700</v>
      </c>
      <c r="G21" s="55">
        <v>500</v>
      </c>
      <c r="H21" s="45">
        <f>ROUND(AVERAGE(E21:G21:F21),2)</f>
        <v>600</v>
      </c>
      <c r="I21" s="17">
        <f>STDEV(E21:G21)/AVERAGE(E21:G21:F21)*100</f>
        <v>16.666666666666664</v>
      </c>
      <c r="J21" s="18" t="str">
        <f t="shared" si="0"/>
        <v>однородная</v>
      </c>
      <c r="K21" s="28">
        <f t="shared" si="1"/>
        <v>3600</v>
      </c>
    </row>
    <row r="22" spans="1:11" s="15" customFormat="1" ht="33.75" customHeight="1">
      <c r="A22" s="49">
        <v>5</v>
      </c>
      <c r="B22" s="52" t="s">
        <v>25</v>
      </c>
      <c r="C22" s="35" t="s">
        <v>14</v>
      </c>
      <c r="D22" s="50">
        <v>4</v>
      </c>
      <c r="E22" s="54">
        <v>25000</v>
      </c>
      <c r="F22" s="54">
        <v>26000</v>
      </c>
      <c r="G22" s="55">
        <v>24000</v>
      </c>
      <c r="H22" s="45">
        <f>ROUND(AVERAGE(E22:G22:F22),2)</f>
        <v>25000</v>
      </c>
      <c r="I22" s="17">
        <f>STDEV(E22:G22)/AVERAGE(E22:G22:F22)*100</f>
        <v>4</v>
      </c>
      <c r="J22" s="18" t="str">
        <f t="shared" si="0"/>
        <v>однородная</v>
      </c>
      <c r="K22" s="28">
        <f t="shared" si="1"/>
        <v>100000</v>
      </c>
    </row>
    <row r="23" spans="1:11" s="15" customFormat="1" ht="33.75" customHeight="1">
      <c r="A23" s="49">
        <v>6</v>
      </c>
      <c r="B23" s="52" t="s">
        <v>26</v>
      </c>
      <c r="C23" s="35" t="s">
        <v>14</v>
      </c>
      <c r="D23" s="50">
        <v>5</v>
      </c>
      <c r="E23" s="54">
        <v>2000</v>
      </c>
      <c r="F23" s="54">
        <v>2500</v>
      </c>
      <c r="G23" s="55">
        <v>1500</v>
      </c>
      <c r="H23" s="45">
        <f>ROUND(AVERAGE(E23:G23:F23),2)</f>
        <v>2000</v>
      </c>
      <c r="I23" s="17">
        <f>STDEV(E23:G23)/AVERAGE(E23:G23:F23)*100</f>
        <v>25</v>
      </c>
      <c r="J23" s="18" t="str">
        <f t="shared" si="0"/>
        <v>однородная</v>
      </c>
      <c r="K23" s="28">
        <f t="shared" si="1"/>
        <v>10000</v>
      </c>
    </row>
    <row r="24" spans="1:11" s="15" customFormat="1" ht="33.75" customHeight="1">
      <c r="A24" s="49">
        <v>7</v>
      </c>
      <c r="B24" s="52" t="s">
        <v>27</v>
      </c>
      <c r="C24" s="35" t="s">
        <v>14</v>
      </c>
      <c r="D24" s="50">
        <v>5</v>
      </c>
      <c r="E24" s="54">
        <v>2000</v>
      </c>
      <c r="F24" s="54">
        <v>2500</v>
      </c>
      <c r="G24" s="55">
        <v>1500</v>
      </c>
      <c r="H24" s="45">
        <f>ROUND(AVERAGE(E24:G24:F24),2)</f>
        <v>2000</v>
      </c>
      <c r="I24" s="17">
        <f>STDEV(E24:G24)/AVERAGE(E24:G24:F24)*100</f>
        <v>25</v>
      </c>
      <c r="J24" s="18" t="str">
        <f t="shared" si="0"/>
        <v>однородная</v>
      </c>
      <c r="K24" s="28">
        <f t="shared" si="1"/>
        <v>10000</v>
      </c>
    </row>
    <row r="25" spans="1:11" s="15" customFormat="1" ht="33.75" customHeight="1">
      <c r="A25" s="49">
        <v>8</v>
      </c>
      <c r="B25" s="52" t="s">
        <v>28</v>
      </c>
      <c r="C25" s="35" t="s">
        <v>14</v>
      </c>
      <c r="D25" s="50">
        <v>5</v>
      </c>
      <c r="E25" s="54">
        <v>600</v>
      </c>
      <c r="F25" s="54">
        <v>700</v>
      </c>
      <c r="G25" s="55">
        <v>500</v>
      </c>
      <c r="H25" s="45">
        <f>ROUND(AVERAGE(E25:G25:F25),2)</f>
        <v>600</v>
      </c>
      <c r="I25" s="17">
        <f>STDEV(E25:G25)/AVERAGE(E25:G25:F25)*100</f>
        <v>16.666666666666664</v>
      </c>
      <c r="J25" s="18" t="str">
        <f t="shared" si="0"/>
        <v>однородная</v>
      </c>
      <c r="K25" s="28">
        <f t="shared" si="1"/>
        <v>3000</v>
      </c>
    </row>
    <row r="26" spans="1:11" s="15" customFormat="1" ht="33.75" customHeight="1">
      <c r="A26" s="49">
        <v>9</v>
      </c>
      <c r="B26" s="52" t="s">
        <v>29</v>
      </c>
      <c r="C26" s="35" t="s">
        <v>14</v>
      </c>
      <c r="D26" s="50">
        <v>5</v>
      </c>
      <c r="E26" s="54">
        <v>2500</v>
      </c>
      <c r="F26" s="54">
        <v>3000</v>
      </c>
      <c r="G26" s="55">
        <v>2000</v>
      </c>
      <c r="H26" s="45">
        <f>ROUND(AVERAGE(E26:G26:F26),2)</f>
        <v>2500</v>
      </c>
      <c r="I26" s="17">
        <f>STDEV(E26:G26)/AVERAGE(E26:G26:F26)*100</f>
        <v>20</v>
      </c>
      <c r="J26" s="18" t="str">
        <f t="shared" si="0"/>
        <v>однородная</v>
      </c>
      <c r="K26" s="28">
        <f t="shared" si="1"/>
        <v>12500</v>
      </c>
    </row>
    <row r="27" spans="1:11" s="15" customFormat="1" ht="33.75" customHeight="1">
      <c r="A27" s="49">
        <v>10</v>
      </c>
      <c r="B27" s="52" t="s">
        <v>30</v>
      </c>
      <c r="C27" s="35" t="s">
        <v>14</v>
      </c>
      <c r="D27" s="50">
        <v>6</v>
      </c>
      <c r="E27" s="54">
        <v>5000</v>
      </c>
      <c r="F27" s="54">
        <v>5500</v>
      </c>
      <c r="G27" s="55">
        <v>4500</v>
      </c>
      <c r="H27" s="45">
        <f>ROUND(AVERAGE(E27:G27:F27),2)</f>
        <v>5000</v>
      </c>
      <c r="I27" s="17">
        <f>STDEV(E27:G27)/AVERAGE(E27:G27:F27)*100</f>
        <v>10</v>
      </c>
      <c r="J27" s="18" t="str">
        <f t="shared" si="0"/>
        <v>однородная</v>
      </c>
      <c r="K27" s="28">
        <f t="shared" si="1"/>
        <v>30000</v>
      </c>
    </row>
    <row r="28" spans="1:11" s="15" customFormat="1" ht="33.75" customHeight="1">
      <c r="A28" s="49">
        <v>11</v>
      </c>
      <c r="B28" s="52" t="s">
        <v>31</v>
      </c>
      <c r="C28" s="35" t="s">
        <v>14</v>
      </c>
      <c r="D28" s="50">
        <v>4</v>
      </c>
      <c r="E28" s="54">
        <v>600</v>
      </c>
      <c r="F28" s="54">
        <v>700</v>
      </c>
      <c r="G28" s="55">
        <v>500</v>
      </c>
      <c r="H28" s="45">
        <f>ROUND(AVERAGE(E28:G28:F28),2)</f>
        <v>600</v>
      </c>
      <c r="I28" s="17">
        <f>STDEV(E28:G28)/AVERAGE(E28:G28:F28)*100</f>
        <v>16.666666666666664</v>
      </c>
      <c r="J28" s="18" t="str">
        <f t="shared" si="0"/>
        <v>однородная</v>
      </c>
      <c r="K28" s="28">
        <f t="shared" si="1"/>
        <v>2400</v>
      </c>
    </row>
    <row r="29" spans="1:11" s="15" customFormat="1" ht="42" customHeight="1">
      <c r="A29" s="49">
        <v>12</v>
      </c>
      <c r="B29" s="52" t="s">
        <v>32</v>
      </c>
      <c r="C29" s="35" t="s">
        <v>14</v>
      </c>
      <c r="D29" s="50">
        <v>4</v>
      </c>
      <c r="E29" s="54">
        <v>2100</v>
      </c>
      <c r="F29" s="54">
        <v>2300</v>
      </c>
      <c r="G29" s="55">
        <v>1900</v>
      </c>
      <c r="H29" s="45">
        <f>ROUND(AVERAGE(E29:G29:F29),2)</f>
        <v>2100</v>
      </c>
      <c r="I29" s="17">
        <f>STDEV(E29:G29)/AVERAGE(E29:G29:F29)*100</f>
        <v>9.523809523809524</v>
      </c>
      <c r="J29" s="18" t="str">
        <f t="shared" si="0"/>
        <v>однородная</v>
      </c>
      <c r="K29" s="28">
        <f t="shared" si="1"/>
        <v>8400</v>
      </c>
    </row>
    <row r="30" spans="1:11" s="15" customFormat="1" ht="42" customHeight="1">
      <c r="A30" s="49">
        <v>13</v>
      </c>
      <c r="B30" s="52" t="s">
        <v>33</v>
      </c>
      <c r="C30" s="35" t="s">
        <v>14</v>
      </c>
      <c r="D30" s="50">
        <v>4</v>
      </c>
      <c r="E30" s="54">
        <v>500</v>
      </c>
      <c r="F30" s="54">
        <v>600</v>
      </c>
      <c r="G30" s="55">
        <v>400</v>
      </c>
      <c r="H30" s="45">
        <f>ROUND(AVERAGE(E30:G30:F30),2)</f>
        <v>500</v>
      </c>
      <c r="I30" s="17">
        <f>STDEV(E30:G30)/AVERAGE(E30:G30:F30)*100</f>
        <v>20</v>
      </c>
      <c r="J30" s="18" t="str">
        <f t="shared" si="0"/>
        <v>однородная</v>
      </c>
      <c r="K30" s="28">
        <f t="shared" si="1"/>
        <v>2000</v>
      </c>
    </row>
    <row r="31" spans="1:11" s="15" customFormat="1" ht="42" customHeight="1">
      <c r="A31" s="49">
        <v>14</v>
      </c>
      <c r="B31" s="52" t="s">
        <v>34</v>
      </c>
      <c r="C31" s="35" t="s">
        <v>14</v>
      </c>
      <c r="D31" s="50">
        <v>1</v>
      </c>
      <c r="E31" s="54">
        <v>1800</v>
      </c>
      <c r="F31" s="54">
        <v>2000</v>
      </c>
      <c r="G31" s="55">
        <v>1600</v>
      </c>
      <c r="H31" s="45">
        <f>ROUND(AVERAGE(E31:G31:F31),2)</f>
        <v>1800</v>
      </c>
      <c r="I31" s="17">
        <f>STDEV(E31:G31)/AVERAGE(E31:G31:F31)*100</f>
        <v>11.11111111111111</v>
      </c>
      <c r="J31" s="18" t="str">
        <f t="shared" si="0"/>
        <v>однородная</v>
      </c>
      <c r="K31" s="28">
        <f t="shared" si="1"/>
        <v>1800</v>
      </c>
    </row>
    <row r="32" spans="1:11" s="15" customFormat="1" ht="42" customHeight="1">
      <c r="A32" s="49">
        <v>15</v>
      </c>
      <c r="B32" s="52" t="s">
        <v>35</v>
      </c>
      <c r="C32" s="35" t="s">
        <v>14</v>
      </c>
      <c r="D32" s="50">
        <v>1</v>
      </c>
      <c r="E32" s="54">
        <v>2300</v>
      </c>
      <c r="F32" s="54">
        <v>2500</v>
      </c>
      <c r="G32" s="55">
        <v>2100</v>
      </c>
      <c r="H32" s="45">
        <f>ROUND(AVERAGE(E32:G32:F32),2)</f>
        <v>2300</v>
      </c>
      <c r="I32" s="17">
        <f>STDEV(E32:G32)/AVERAGE(E32:G32:F32)*100</f>
        <v>8.695652173913043</v>
      </c>
      <c r="J32" s="18" t="str">
        <f t="shared" si="0"/>
        <v>однородная</v>
      </c>
      <c r="K32" s="28">
        <f t="shared" si="1"/>
        <v>2300</v>
      </c>
    </row>
    <row r="33" spans="1:11" s="15" customFormat="1" ht="42" customHeight="1">
      <c r="A33" s="49">
        <v>16</v>
      </c>
      <c r="B33" s="52" t="s">
        <v>36</v>
      </c>
      <c r="C33" s="35" t="s">
        <v>14</v>
      </c>
      <c r="D33" s="50">
        <v>1</v>
      </c>
      <c r="E33" s="54">
        <v>45000</v>
      </c>
      <c r="F33" s="54">
        <v>46000</v>
      </c>
      <c r="G33" s="55">
        <v>44000</v>
      </c>
      <c r="H33" s="45">
        <f>ROUND(AVERAGE(E33:G33:F33),2)</f>
        <v>45000</v>
      </c>
      <c r="I33" s="17">
        <f>STDEV(E33:G33)/AVERAGE(E33:G33:F33)*100</f>
        <v>2.2222222222222223</v>
      </c>
      <c r="J33" s="18" t="str">
        <f t="shared" si="0"/>
        <v>однородная</v>
      </c>
      <c r="K33" s="28">
        <f t="shared" si="1"/>
        <v>45000</v>
      </c>
    </row>
    <row r="34" spans="1:11" s="15" customFormat="1" ht="42" customHeight="1">
      <c r="A34" s="49">
        <v>17</v>
      </c>
      <c r="B34" s="52" t="s">
        <v>37</v>
      </c>
      <c r="C34" s="35" t="s">
        <v>14</v>
      </c>
      <c r="D34" s="50">
        <v>1</v>
      </c>
      <c r="E34" s="54">
        <v>15000</v>
      </c>
      <c r="F34" s="54">
        <v>16000</v>
      </c>
      <c r="G34" s="55">
        <v>14000</v>
      </c>
      <c r="H34" s="45">
        <f>ROUND(AVERAGE(E34:G34:F34),2)</f>
        <v>15000</v>
      </c>
      <c r="I34" s="17">
        <f>STDEV(E34:G34)/AVERAGE(E34:G34:F34)*100</f>
        <v>6.666666666666667</v>
      </c>
      <c r="J34" s="18" t="str">
        <f t="shared" si="0"/>
        <v>однородная</v>
      </c>
      <c r="K34" s="28">
        <f t="shared" si="1"/>
        <v>15000</v>
      </c>
    </row>
    <row r="35" spans="1:11" s="15" customFormat="1" ht="42" customHeight="1">
      <c r="A35" s="49">
        <v>18</v>
      </c>
      <c r="B35" s="52" t="s">
        <v>43</v>
      </c>
      <c r="C35" s="35" t="s">
        <v>14</v>
      </c>
      <c r="D35" s="50">
        <v>12</v>
      </c>
      <c r="E35" s="54">
        <v>19000</v>
      </c>
      <c r="F35" s="54">
        <v>20000</v>
      </c>
      <c r="G35" s="55">
        <v>18000</v>
      </c>
      <c r="H35" s="45">
        <f>ROUND(AVERAGE(E35:G35:F35),2)</f>
        <v>19000</v>
      </c>
      <c r="I35" s="17">
        <f>STDEV(E35:G35)/AVERAGE(E35:G35:F35)*100</f>
        <v>5.263157894736842</v>
      </c>
      <c r="J35" s="18" t="str">
        <f t="shared" si="0"/>
        <v>однородная</v>
      </c>
      <c r="K35" s="28">
        <f t="shared" si="1"/>
        <v>228000</v>
      </c>
    </row>
    <row r="36" spans="1:11" s="15" customFormat="1" ht="42" customHeight="1">
      <c r="A36" s="49">
        <v>19</v>
      </c>
      <c r="B36" s="52" t="s">
        <v>44</v>
      </c>
      <c r="C36" s="35" t="s">
        <v>14</v>
      </c>
      <c r="D36" s="50">
        <v>6</v>
      </c>
      <c r="E36" s="54">
        <v>3500</v>
      </c>
      <c r="F36" s="54">
        <v>4000</v>
      </c>
      <c r="G36" s="55">
        <v>3000</v>
      </c>
      <c r="H36" s="45">
        <f>ROUND(AVERAGE(E36:G36:F36),2)</f>
        <v>3500</v>
      </c>
      <c r="I36" s="17">
        <f>STDEV(E36:G36)/AVERAGE(E36:G36:F36)*100</f>
        <v>14.285714285714285</v>
      </c>
      <c r="J36" s="18" t="str">
        <f t="shared" si="0"/>
        <v>однородная</v>
      </c>
      <c r="K36" s="28">
        <f t="shared" si="1"/>
        <v>21000</v>
      </c>
    </row>
    <row r="37" spans="1:11" s="15" customFormat="1" ht="38.25" customHeight="1">
      <c r="A37" s="49">
        <v>20</v>
      </c>
      <c r="B37" s="58" t="s">
        <v>45</v>
      </c>
      <c r="C37" s="35" t="s">
        <v>14</v>
      </c>
      <c r="D37" s="50">
        <v>6</v>
      </c>
      <c r="E37" s="54">
        <v>5000</v>
      </c>
      <c r="F37" s="54">
        <v>5500</v>
      </c>
      <c r="G37" s="55">
        <v>4500</v>
      </c>
      <c r="H37" s="45">
        <f>ROUND(AVERAGE(E37:G37:F37),2)</f>
        <v>5000</v>
      </c>
      <c r="I37" s="17">
        <f>STDEV(E37:G37)/AVERAGE(E37:G37:F37)*100</f>
        <v>10</v>
      </c>
      <c r="J37" s="18" t="str">
        <f t="shared" si="0"/>
        <v>однородная</v>
      </c>
      <c r="K37" s="28">
        <f t="shared" si="1"/>
        <v>30000</v>
      </c>
    </row>
    <row r="38" spans="1:11" s="15" customFormat="1" ht="39.75" customHeight="1">
      <c r="A38" s="49">
        <v>21</v>
      </c>
      <c r="B38" s="52" t="s">
        <v>47</v>
      </c>
      <c r="C38" s="35" t="s">
        <v>14</v>
      </c>
      <c r="D38" s="50">
        <v>6</v>
      </c>
      <c r="E38" s="54">
        <v>4500</v>
      </c>
      <c r="F38" s="54">
        <v>4800</v>
      </c>
      <c r="G38" s="55">
        <v>4200</v>
      </c>
      <c r="H38" s="45">
        <f>ROUND(AVERAGE(E38:G38:F38),2)</f>
        <v>4500</v>
      </c>
      <c r="I38" s="17">
        <f>STDEV(E38:G38)/AVERAGE(E38:G38:F38)*100</f>
        <v>6.666666666666667</v>
      </c>
      <c r="J38" s="18" t="str">
        <f t="shared" si="0"/>
        <v>однородная</v>
      </c>
      <c r="K38" s="28">
        <f t="shared" si="1"/>
        <v>27000</v>
      </c>
    </row>
    <row r="39" spans="1:11" s="15" customFormat="1" ht="39.75" customHeight="1">
      <c r="A39" s="49">
        <v>22</v>
      </c>
      <c r="B39" s="52" t="s">
        <v>46</v>
      </c>
      <c r="C39" s="35" t="s">
        <v>14</v>
      </c>
      <c r="D39" s="50">
        <v>6</v>
      </c>
      <c r="E39" s="54">
        <v>3500</v>
      </c>
      <c r="F39" s="54">
        <v>3800</v>
      </c>
      <c r="G39" s="55">
        <v>3200</v>
      </c>
      <c r="H39" s="45">
        <f>ROUND(AVERAGE(E39:G39:F39),2)</f>
        <v>3500</v>
      </c>
      <c r="I39" s="17">
        <f>STDEV(E39:G39)/AVERAGE(E39:G39:F39)*100</f>
        <v>8.571428571428571</v>
      </c>
      <c r="J39" s="18" t="str">
        <f t="shared" si="0"/>
        <v>однородная</v>
      </c>
      <c r="K39" s="28">
        <f t="shared" si="1"/>
        <v>21000</v>
      </c>
    </row>
    <row r="40" spans="1:11" s="15" customFormat="1" ht="30" customHeight="1">
      <c r="A40" s="49">
        <v>23</v>
      </c>
      <c r="B40" s="52" t="s">
        <v>49</v>
      </c>
      <c r="C40" s="35" t="s">
        <v>14</v>
      </c>
      <c r="D40" s="50">
        <v>6</v>
      </c>
      <c r="E40" s="54">
        <v>10000</v>
      </c>
      <c r="F40" s="54">
        <v>10500</v>
      </c>
      <c r="G40" s="55">
        <v>9500</v>
      </c>
      <c r="H40" s="45">
        <f>ROUND(AVERAGE(E40:G40:F40),2)</f>
        <v>10000</v>
      </c>
      <c r="I40" s="17">
        <f>STDEV(E40:G40)/AVERAGE(E40:G40:F40)*100</f>
        <v>5</v>
      </c>
      <c r="J40" s="18" t="str">
        <f t="shared" si="0"/>
        <v>однородная</v>
      </c>
      <c r="K40" s="28">
        <f t="shared" si="1"/>
        <v>60000</v>
      </c>
    </row>
    <row r="41" spans="1:11" s="15" customFormat="1" ht="39" customHeight="1">
      <c r="A41" s="49">
        <v>24</v>
      </c>
      <c r="B41" s="52" t="s">
        <v>48</v>
      </c>
      <c r="C41" s="35" t="s">
        <v>14</v>
      </c>
      <c r="D41" s="50">
        <v>4</v>
      </c>
      <c r="E41" s="54">
        <v>800</v>
      </c>
      <c r="F41" s="54">
        <v>1000</v>
      </c>
      <c r="G41" s="55">
        <v>600</v>
      </c>
      <c r="H41" s="45">
        <f>ROUND(AVERAGE(E41:G41:F41),2)</f>
        <v>800</v>
      </c>
      <c r="I41" s="17">
        <f>STDEV(E41:G41)/AVERAGE(E41:G41:F41)*100</f>
        <v>25</v>
      </c>
      <c r="J41" s="18" t="str">
        <f t="shared" si="0"/>
        <v>однородная</v>
      </c>
      <c r="K41" s="28">
        <f t="shared" si="1"/>
        <v>3200</v>
      </c>
    </row>
    <row r="42" spans="1:11" s="15" customFormat="1" ht="41.25" customHeight="1">
      <c r="A42" s="49">
        <v>25</v>
      </c>
      <c r="B42" s="52" t="s">
        <v>50</v>
      </c>
      <c r="C42" s="35" t="s">
        <v>14</v>
      </c>
      <c r="D42" s="50">
        <v>4</v>
      </c>
      <c r="E42" s="54">
        <v>800</v>
      </c>
      <c r="F42" s="54">
        <v>1000</v>
      </c>
      <c r="G42" s="55">
        <v>600</v>
      </c>
      <c r="H42" s="45">
        <f>ROUND(AVERAGE(E42:G42:F42),2)</f>
        <v>800</v>
      </c>
      <c r="I42" s="17">
        <f>STDEV(E42:G42)/AVERAGE(E42:G42:F42)*100</f>
        <v>25</v>
      </c>
      <c r="J42" s="18" t="str">
        <f t="shared" si="0"/>
        <v>однородная</v>
      </c>
      <c r="K42" s="28">
        <f t="shared" si="1"/>
        <v>3200</v>
      </c>
    </row>
    <row r="43" spans="1:11" s="15" customFormat="1" ht="44.25" customHeight="1">
      <c r="A43" s="49">
        <v>26</v>
      </c>
      <c r="B43" s="52" t="s">
        <v>51</v>
      </c>
      <c r="C43" s="35" t="s">
        <v>14</v>
      </c>
      <c r="D43" s="50">
        <v>4</v>
      </c>
      <c r="E43" s="54">
        <v>800</v>
      </c>
      <c r="F43" s="54">
        <v>1000</v>
      </c>
      <c r="G43" s="55">
        <v>600</v>
      </c>
      <c r="H43" s="45">
        <f>ROUND(AVERAGE(E43:G43:F43),2)</f>
        <v>800</v>
      </c>
      <c r="I43" s="17">
        <f>STDEV(E43:G43)/AVERAGE(E43:G43:F43)*100</f>
        <v>25</v>
      </c>
      <c r="J43" s="18" t="str">
        <f t="shared" si="0"/>
        <v>однородная</v>
      </c>
      <c r="K43" s="28">
        <f t="shared" si="1"/>
        <v>3200</v>
      </c>
    </row>
    <row r="44" spans="1:11" s="15" customFormat="1" ht="50.25" customHeight="1">
      <c r="A44" s="49">
        <v>27</v>
      </c>
      <c r="B44" s="53" t="s">
        <v>38</v>
      </c>
      <c r="C44" s="51" t="s">
        <v>14</v>
      </c>
      <c r="D44" s="51">
        <v>9</v>
      </c>
      <c r="E44" s="56">
        <v>2000</v>
      </c>
      <c r="F44" s="56">
        <v>2300</v>
      </c>
      <c r="G44" s="57">
        <v>1700</v>
      </c>
      <c r="H44" s="45">
        <f>ROUND(AVERAGE(E44:G44:F44),2)</f>
        <v>2000</v>
      </c>
      <c r="I44" s="17">
        <f>STDEV(E44:G44)/AVERAGE(E44:G44:F44)*100</f>
        <v>15</v>
      </c>
      <c r="J44" s="18" t="str">
        <f t="shared" si="0"/>
        <v>однородная</v>
      </c>
      <c r="K44" s="28">
        <f t="shared" si="1"/>
        <v>18000</v>
      </c>
    </row>
    <row r="45" spans="1:11" s="15" customFormat="1" ht="43.5" customHeight="1">
      <c r="A45" s="16"/>
      <c r="B45" s="32"/>
      <c r="C45" s="33"/>
      <c r="D45" s="34"/>
      <c r="E45" s="34"/>
      <c r="F45" s="34"/>
      <c r="G45" s="40"/>
      <c r="H45" s="46"/>
      <c r="I45" s="29"/>
      <c r="J45" s="30"/>
      <c r="K45" s="31">
        <f>SUM(K18:K44)</f>
        <v>895200</v>
      </c>
    </row>
    <row r="46" spans="1:11" ht="38.25" customHeight="1">
      <c r="A46" s="14"/>
      <c r="B46" s="70" t="s">
        <v>42</v>
      </c>
      <c r="C46" s="70"/>
      <c r="D46" s="70"/>
      <c r="E46" s="70"/>
      <c r="F46" s="70"/>
      <c r="G46" s="70"/>
      <c r="H46" s="71"/>
      <c r="I46" s="13"/>
      <c r="J46" s="13"/>
      <c r="K46" s="13"/>
    </row>
    <row r="47" spans="1:11" ht="17.25" customHeight="1">
      <c r="A47" s="14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>
      <c r="A48" s="12"/>
      <c r="B48" s="11"/>
      <c r="C48" s="10"/>
      <c r="D48" s="9"/>
      <c r="E48" s="9"/>
      <c r="F48" s="9"/>
      <c r="G48" s="41"/>
      <c r="H48" s="41"/>
      <c r="I48" s="5"/>
      <c r="J48" s="5"/>
      <c r="K48" s="5"/>
    </row>
    <row r="49" spans="1:11" ht="12.75">
      <c r="A49" s="12"/>
      <c r="B49" s="11"/>
      <c r="C49" s="10"/>
      <c r="D49" s="9"/>
      <c r="E49" s="9"/>
      <c r="F49" s="9"/>
      <c r="G49" s="41"/>
      <c r="H49" s="41"/>
      <c r="I49" s="5"/>
      <c r="J49" s="5"/>
      <c r="K49" s="5"/>
    </row>
    <row r="50" spans="1:11" ht="18.75">
      <c r="A50" s="8"/>
      <c r="B50" s="7" t="s">
        <v>52</v>
      </c>
      <c r="C50" s="6"/>
      <c r="D50" s="5"/>
      <c r="E50" s="5"/>
      <c r="F50" s="5"/>
      <c r="G50" s="42"/>
      <c r="H50" s="42"/>
      <c r="I50" s="5"/>
      <c r="J50" s="5"/>
      <c r="K50" s="5"/>
    </row>
    <row r="51" spans="1:11" ht="18.75">
      <c r="A51" s="8"/>
      <c r="B51" s="7"/>
      <c r="C51" s="6"/>
      <c r="D51" s="5"/>
      <c r="E51" s="5"/>
      <c r="F51" s="5"/>
      <c r="G51" s="42"/>
      <c r="H51" s="42"/>
      <c r="I51" s="5"/>
      <c r="J51" s="5"/>
      <c r="K51" s="5"/>
    </row>
    <row r="52" spans="1:11" ht="21" customHeight="1">
      <c r="A52" s="8"/>
      <c r="B52" s="7"/>
      <c r="C52" s="7"/>
      <c r="D52" s="5"/>
      <c r="E52" s="5"/>
      <c r="F52" s="5"/>
      <c r="G52" s="42"/>
      <c r="H52" s="42"/>
      <c r="I52" s="5"/>
      <c r="J52" s="5"/>
      <c r="K52" s="5"/>
    </row>
    <row r="53" spans="1:11" ht="18.75">
      <c r="A53" s="8"/>
      <c r="B53" s="7"/>
      <c r="C53" s="6"/>
      <c r="D53" s="5"/>
      <c r="E53" s="5"/>
      <c r="F53" s="5"/>
      <c r="G53" s="42"/>
      <c r="H53" s="42"/>
      <c r="I53" s="5"/>
      <c r="J53" s="5"/>
      <c r="K53" s="5"/>
    </row>
    <row r="54" spans="1:2" ht="18.75">
      <c r="A54" s="4"/>
      <c r="B54" s="4"/>
    </row>
    <row r="55" spans="1:2" ht="18.75">
      <c r="A55" s="4"/>
      <c r="B55" s="4"/>
    </row>
    <row r="56" spans="1:2" ht="18.75">
      <c r="A56" s="4"/>
      <c r="B56" s="4"/>
    </row>
    <row r="57" spans="1:2" ht="18.75">
      <c r="A57" s="4"/>
      <c r="B57" s="4"/>
    </row>
    <row r="58" spans="1:11" s="2" customFormat="1" ht="18.75">
      <c r="A58" s="4"/>
      <c r="B58" s="4"/>
      <c r="D58" s="1"/>
      <c r="E58" s="1"/>
      <c r="F58" s="1"/>
      <c r="G58" s="43"/>
      <c r="H58" s="43"/>
      <c r="I58" s="1"/>
      <c r="J58" s="1"/>
      <c r="K58" s="1"/>
    </row>
    <row r="59" spans="1:11" s="2" customFormat="1" ht="18.75">
      <c r="A59" s="4"/>
      <c r="B59" s="4"/>
      <c r="D59" s="1"/>
      <c r="E59" s="1"/>
      <c r="F59" s="1"/>
      <c r="G59" s="43"/>
      <c r="H59" s="43"/>
      <c r="I59" s="1"/>
      <c r="J59" s="1"/>
      <c r="K59" s="1"/>
    </row>
    <row r="74" ht="15">
      <c r="K74" s="3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47:K47"/>
    <mergeCell ref="B8:K8"/>
    <mergeCell ref="B46:H46"/>
    <mergeCell ref="A1:K1"/>
    <mergeCell ref="B3:F7"/>
    <mergeCell ref="B9:K9"/>
    <mergeCell ref="A14:A17"/>
    <mergeCell ref="B14:K14"/>
    <mergeCell ref="B15:B17"/>
    <mergeCell ref="C15:C17"/>
    <mergeCell ref="D15:D17"/>
    <mergeCell ref="E15:G16"/>
    <mergeCell ref="H15:K16"/>
  </mergeCells>
  <conditionalFormatting sqref="I18:I45">
    <cfRule type="cellIs" priority="2" dxfId="2" operator="greaterThan">
      <formula>33</formula>
    </cfRule>
  </conditionalFormatting>
  <conditionalFormatting sqref="J18:J45">
    <cfRule type="containsText" priority="1" dxfId="2" operator="containsText" text="Неоднородная">
      <formula>NOT(ISERROR(SEARCH("Неоднородная",J18)))</formula>
    </cfRule>
  </conditionalFormatting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СГМБС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Glazov</dc:creator>
  <cp:keywords/>
  <dc:description/>
  <cp:lastModifiedBy>UserRazvitie</cp:lastModifiedBy>
  <cp:lastPrinted>2019-11-13T09:26:30Z</cp:lastPrinted>
  <dcterms:created xsi:type="dcterms:W3CDTF">2012-08-16T08:13:37Z</dcterms:created>
  <dcterms:modified xsi:type="dcterms:W3CDTF">2021-09-22T14:03:26Z</dcterms:modified>
  <cp:category/>
  <cp:version/>
  <cp:contentType/>
  <cp:contentStatus/>
</cp:coreProperties>
</file>