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315" windowHeight="8715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<sst xmlns="http://schemas.openxmlformats.org/spreadsheetml/2006/main" count="84" uniqueCount="41">
  <si>
    <t>№</t>
  </si>
  <si>
    <t>Ед. изм</t>
  </si>
  <si>
    <t>Наименование предмета контракта</t>
  </si>
  <si>
    <t>Кол-во</t>
  </si>
  <si>
    <t>Существенные условия исполнения контракта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</si>
  <si>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</si>
  <si>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</si>
  <si>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</si>
  <si>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-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</si>
  <si>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</si>
  <si>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ЦКЕП, определяемая методом сопоставимых рыночных цен (анализа рынка)*</t>
  </si>
  <si>
    <t>Коммерческие предложения, данные реестра контрактов (руб./ед.изм.)</t>
  </si>
  <si>
    <t>Кол-во, л.</t>
  </si>
  <si>
    <t>Сумма</t>
  </si>
  <si>
    <t>тел. 96-86-01</t>
  </si>
  <si>
    <t>Однородность совокупности значений выявленных цен, используемых в расчете Н(М)ЦК</t>
  </si>
  <si>
    <t>Коммерческое предложение Поставщик №1</t>
  </si>
  <si>
    <t>Коммерческое предложение  Поставщик №2</t>
  </si>
  <si>
    <t>Коммерческое предложение  Поставщик №3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</si>
  <si>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</t>
    </r>
  </si>
  <si>
    <t>Составила инженер по закупкам Конькова С.С.</t>
  </si>
  <si>
    <t>шт</t>
  </si>
  <si>
    <t>комп</t>
  </si>
  <si>
    <t>Обоснование начальной (максимальной) цены контракта
на  поставку фильтров на автобус марки Волжанин-5270, Ford Transit, Mercedes Sprinter, Peugeot Boxer и легковые автомобили</t>
  </si>
  <si>
    <t>Фильтр масляный Cummins</t>
  </si>
  <si>
    <t xml:space="preserve">Фильтр топливный тонкой очистки </t>
  </si>
  <si>
    <t xml:space="preserve">Фильтр воздушный </t>
  </si>
  <si>
    <t xml:space="preserve">Фильтр топливный </t>
  </si>
  <si>
    <t xml:space="preserve">Фильтр АКПП </t>
  </si>
  <si>
    <t>Фильтр (элемент) грубой очистки топлива</t>
  </si>
  <si>
    <t>Фильтр топливный</t>
  </si>
  <si>
    <t>Патрон осушителя воздуха</t>
  </si>
  <si>
    <t>Фильтр масляный</t>
  </si>
  <si>
    <t xml:space="preserve">Фильтр очистки топлива </t>
  </si>
  <si>
    <t xml:space="preserve">Фильтр воздушный  </t>
  </si>
  <si>
    <t xml:space="preserve">Фильтр масляный </t>
  </si>
  <si>
    <t>Фильтр воздушный</t>
  </si>
  <si>
    <t>Воздушный фильтр салона</t>
  </si>
  <si>
    <t xml:space="preserve">Фильтр масляный  </t>
  </si>
  <si>
    <t xml:space="preserve">  Воздушный фильтр салона</t>
  </si>
  <si>
    <t>В результате проведенного расчета Н(М)ЦК, составила: 2 223 600 (два миллиона двести двадцать три тысячи шестьсот) рублей 45 копеек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</si>
</sst>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left" textRotation="90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73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top"/>
    </xf>
    <xf numFmtId="4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0" fontId="3" fillId="0" borderId="11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43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2" fontId="2" fillId="0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952500</xdr:rowOff>
    </xdr:from>
    <xdr:to>
      <xdr:col>12</xdr:col>
      <xdr:colOff>0</xdr:colOff>
      <xdr:row>3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28670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3</xdr:row>
      <xdr:rowOff>923925</xdr:rowOff>
    </xdr:from>
    <xdr:to>
      <xdr:col>10</xdr:col>
      <xdr:colOff>1019175</xdr:colOff>
      <xdr:row>3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0" y="283845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3</xdr:row>
      <xdr:rowOff>1600200</xdr:rowOff>
    </xdr:from>
    <xdr:to>
      <xdr:col>12</xdr:col>
      <xdr:colOff>1504950</xdr:colOff>
      <xdr:row>3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10700" y="3514725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1400175</xdr:rowOff>
    </xdr:from>
    <xdr:to>
      <xdr:col>12</xdr:col>
      <xdr:colOff>419100</xdr:colOff>
      <xdr:row>3</xdr:row>
      <xdr:rowOff>1628775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58350" y="33147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="85" zoomScaleNormal="85" zoomScalePageLayoutView="0" workbookViewId="0" topLeftCell="A25">
      <selection activeCell="B40" sqref="B40:J40"/>
    </sheetView>
  </sheetViews>
  <sheetFormatPr defaultColWidth="9.140625" defaultRowHeight="15"/>
  <cols>
    <col min="1" max="1" width="3.140625" style="2" customWidth="1"/>
    <col min="2" max="2" width="28.421875" style="2" customWidth="1"/>
    <col min="3" max="3" width="21.00390625" style="2" hidden="1" customWidth="1"/>
    <col min="4" max="4" width="5.8515625" style="2" customWidth="1"/>
    <col min="5" max="5" width="11.421875" style="2" customWidth="1"/>
    <col min="6" max="6" width="12.28125" style="2" customWidth="1"/>
    <col min="7" max="7" width="11.421875" style="2" customWidth="1"/>
    <col min="8" max="8" width="11.57421875" style="2" customWidth="1"/>
    <col min="9" max="9" width="11.421875" style="2" customWidth="1"/>
    <col min="10" max="10" width="15.57421875" style="2" customWidth="1"/>
    <col min="11" max="11" width="15.421875" style="2" customWidth="1"/>
    <col min="12" max="12" width="14.28125" style="2" customWidth="1"/>
    <col min="13" max="13" width="22.7109375" style="2" customWidth="1"/>
    <col min="14" max="14" width="10.00390625" style="2" bestFit="1" customWidth="1"/>
    <col min="15" max="15" width="17.140625" style="2" customWidth="1"/>
    <col min="16" max="16384" width="9.140625" style="2" customWidth="1"/>
  </cols>
  <sheetData>
    <row r="1" spans="12:13" ht="65.25" customHeight="1">
      <c r="L1" s="8"/>
      <c r="M1" s="9"/>
    </row>
    <row r="2" spans="1:13" ht="46.5" customHeight="1" thickBo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5" ht="39" customHeight="1">
      <c r="A3" s="46" t="s">
        <v>0</v>
      </c>
      <c r="B3" s="48" t="s">
        <v>2</v>
      </c>
      <c r="C3" s="50" t="s">
        <v>4</v>
      </c>
      <c r="D3" s="50" t="s">
        <v>1</v>
      </c>
      <c r="E3" s="50" t="s">
        <v>3</v>
      </c>
      <c r="F3" s="61" t="s">
        <v>11</v>
      </c>
      <c r="G3" s="62"/>
      <c r="H3" s="62"/>
      <c r="I3" s="63"/>
      <c r="J3" s="53" t="s">
        <v>15</v>
      </c>
      <c r="K3" s="53"/>
      <c r="L3" s="53"/>
      <c r="M3" s="10" t="s">
        <v>10</v>
      </c>
      <c r="N3" s="11"/>
      <c r="O3" s="12"/>
    </row>
    <row r="4" spans="1:15" ht="159" customHeight="1">
      <c r="A4" s="47"/>
      <c r="B4" s="49"/>
      <c r="C4" s="51"/>
      <c r="D4" s="51"/>
      <c r="E4" s="51"/>
      <c r="F4" s="7" t="s">
        <v>16</v>
      </c>
      <c r="G4" s="7" t="s">
        <v>17</v>
      </c>
      <c r="H4" s="7" t="s">
        <v>18</v>
      </c>
      <c r="I4" s="6" t="s">
        <v>7</v>
      </c>
      <c r="J4" s="3" t="s">
        <v>6</v>
      </c>
      <c r="K4" s="3" t="s">
        <v>5</v>
      </c>
      <c r="L4" s="4" t="s">
        <v>19</v>
      </c>
      <c r="M4" s="5" t="s">
        <v>9</v>
      </c>
      <c r="N4" s="26" t="s">
        <v>12</v>
      </c>
      <c r="O4" s="37" t="s">
        <v>13</v>
      </c>
    </row>
    <row r="5" spans="1:15" ht="21.75" customHeight="1" thickBot="1">
      <c r="A5" s="17">
        <v>1</v>
      </c>
      <c r="B5" s="18" t="s">
        <v>24</v>
      </c>
      <c r="C5" s="19"/>
      <c r="D5" s="13" t="s">
        <v>21</v>
      </c>
      <c r="E5" s="35">
        <v>120</v>
      </c>
      <c r="F5" s="20">
        <v>1400.7</v>
      </c>
      <c r="G5" s="20">
        <v>1428.71</v>
      </c>
      <c r="H5" s="20">
        <v>1525.36</v>
      </c>
      <c r="I5" s="14" t="s">
        <v>8</v>
      </c>
      <c r="J5" s="15">
        <f aca="true" t="shared" si="0" ref="J5:J34">AVERAGE(F5:H5)</f>
        <v>1451.59</v>
      </c>
      <c r="K5" s="16">
        <f>STDEV(F5:H5)</f>
        <v>65.40374377663704</v>
      </c>
      <c r="L5" s="16">
        <f aca="true" t="shared" si="1" ref="L5:L34">K5/J5*100</f>
        <v>4.50566232728505</v>
      </c>
      <c r="M5" s="30">
        <f aca="true" t="shared" si="2" ref="M5:M34">J5*E5</f>
        <v>174190.8</v>
      </c>
      <c r="N5" s="31">
        <f aca="true" t="shared" si="3" ref="N5:N30">E5</f>
        <v>120</v>
      </c>
      <c r="O5" s="32">
        <f>J5*N5</f>
        <v>174190.8</v>
      </c>
    </row>
    <row r="6" spans="1:15" ht="41.25" customHeight="1" thickBot="1">
      <c r="A6" s="17">
        <v>2</v>
      </c>
      <c r="B6" s="41" t="s">
        <v>25</v>
      </c>
      <c r="C6" s="19"/>
      <c r="D6" s="13" t="s">
        <v>21</v>
      </c>
      <c r="E6" s="35">
        <v>100</v>
      </c>
      <c r="F6" s="20">
        <v>1065.96</v>
      </c>
      <c r="G6" s="20">
        <v>1121.39</v>
      </c>
      <c r="H6" s="20">
        <v>1141.64</v>
      </c>
      <c r="I6" s="14" t="s">
        <v>8</v>
      </c>
      <c r="J6" s="15">
        <f t="shared" si="0"/>
        <v>1109.6633333333336</v>
      </c>
      <c r="K6" s="16">
        <f aca="true" t="shared" si="4" ref="K6:K34">STDEV(F6:H6)</f>
        <v>39.17909689277352</v>
      </c>
      <c r="L6" s="16">
        <f t="shared" si="1"/>
        <v>3.530719247529147</v>
      </c>
      <c r="M6" s="30">
        <f t="shared" si="2"/>
        <v>110966.33333333336</v>
      </c>
      <c r="N6" s="31">
        <f t="shared" si="3"/>
        <v>100</v>
      </c>
      <c r="O6" s="32">
        <f>J6*N6</f>
        <v>110966.33333333336</v>
      </c>
    </row>
    <row r="7" spans="1:15" s="1" customFormat="1" ht="15" customHeight="1">
      <c r="A7" s="22">
        <v>3</v>
      </c>
      <c r="B7" s="42" t="s">
        <v>26</v>
      </c>
      <c r="C7" s="23"/>
      <c r="D7" s="24" t="s">
        <v>22</v>
      </c>
      <c r="E7" s="25">
        <v>50</v>
      </c>
      <c r="F7" s="25">
        <v>3627.01</v>
      </c>
      <c r="G7" s="25">
        <v>3717.69</v>
      </c>
      <c r="H7" s="25">
        <v>3899.04</v>
      </c>
      <c r="I7" s="27" t="s">
        <v>8</v>
      </c>
      <c r="J7" s="28">
        <f t="shared" si="0"/>
        <v>3747.913333333334</v>
      </c>
      <c r="K7" s="26">
        <f t="shared" si="4"/>
        <v>138.51053257183477</v>
      </c>
      <c r="L7" s="29">
        <f t="shared" si="1"/>
        <v>3.6956706373102213</v>
      </c>
      <c r="M7" s="33">
        <f t="shared" si="2"/>
        <v>187395.6666666667</v>
      </c>
      <c r="N7" s="34">
        <f t="shared" si="3"/>
        <v>50</v>
      </c>
      <c r="O7" s="34">
        <f>E7*J7</f>
        <v>187395.6666666667</v>
      </c>
    </row>
    <row r="8" spans="1:15" s="1" customFormat="1" ht="12" customHeight="1">
      <c r="A8" s="38">
        <v>4</v>
      </c>
      <c r="B8" s="42" t="s">
        <v>27</v>
      </c>
      <c r="C8" s="26"/>
      <c r="D8" s="24" t="str">
        <f>D5</f>
        <v>шт</v>
      </c>
      <c r="E8" s="25">
        <v>150</v>
      </c>
      <c r="F8" s="25">
        <v>1161.81</v>
      </c>
      <c r="G8" s="25">
        <v>1185.05</v>
      </c>
      <c r="H8" s="25">
        <v>1222.22</v>
      </c>
      <c r="I8" s="27" t="str">
        <f>I7</f>
        <v>-</v>
      </c>
      <c r="J8" s="28">
        <f t="shared" si="0"/>
        <v>1189.6933333333334</v>
      </c>
      <c r="K8" s="26">
        <f t="shared" si="4"/>
        <v>30.4715019868292</v>
      </c>
      <c r="L8" s="29">
        <f t="shared" si="1"/>
        <v>2.5612904715077165</v>
      </c>
      <c r="M8" s="33">
        <f t="shared" si="2"/>
        <v>178454</v>
      </c>
      <c r="N8" s="39">
        <f t="shared" si="3"/>
        <v>150</v>
      </c>
      <c r="O8" s="39">
        <f>J8*N8</f>
        <v>178454</v>
      </c>
    </row>
    <row r="9" spans="1:15" s="1" customFormat="1" ht="25.5" customHeight="1">
      <c r="A9" s="38">
        <v>5</v>
      </c>
      <c r="B9" s="44" t="s">
        <v>28</v>
      </c>
      <c r="C9" s="26"/>
      <c r="D9" s="24" t="str">
        <f>D8</f>
        <v>шт</v>
      </c>
      <c r="E9" s="25">
        <v>50</v>
      </c>
      <c r="F9" s="25">
        <v>1792.03</v>
      </c>
      <c r="G9" s="25">
        <v>1883.42</v>
      </c>
      <c r="H9" s="25">
        <v>1879.84</v>
      </c>
      <c r="I9" s="27" t="str">
        <f>I8</f>
        <v>-</v>
      </c>
      <c r="J9" s="28">
        <f t="shared" si="0"/>
        <v>1851.7633333333333</v>
      </c>
      <c r="K9" s="26">
        <f t="shared" si="4"/>
        <v>51.76154396203165</v>
      </c>
      <c r="L9" s="29">
        <f t="shared" si="1"/>
        <v>2.795256987233699</v>
      </c>
      <c r="M9" s="33">
        <f t="shared" si="2"/>
        <v>92588.16666666667</v>
      </c>
      <c r="N9" s="39">
        <f t="shared" si="3"/>
        <v>50</v>
      </c>
      <c r="O9" s="39">
        <f>N9*J9</f>
        <v>92588.16666666667</v>
      </c>
    </row>
    <row r="10" spans="1:15" s="1" customFormat="1" ht="29.25" customHeight="1">
      <c r="A10" s="38">
        <v>6</v>
      </c>
      <c r="B10" s="43" t="s">
        <v>29</v>
      </c>
      <c r="C10" s="26"/>
      <c r="D10" s="24" t="s">
        <v>21</v>
      </c>
      <c r="E10" s="25">
        <v>100</v>
      </c>
      <c r="F10" s="25">
        <v>2560.11</v>
      </c>
      <c r="G10" s="25">
        <v>2667.63</v>
      </c>
      <c r="H10" s="25">
        <v>2770.04</v>
      </c>
      <c r="I10" s="27" t="s">
        <v>8</v>
      </c>
      <c r="J10" s="28">
        <f t="shared" si="0"/>
        <v>2665.9266666666667</v>
      </c>
      <c r="K10" s="26">
        <f t="shared" si="4"/>
        <v>104.97536488783126</v>
      </c>
      <c r="L10" s="29">
        <f t="shared" si="1"/>
        <v>3.937668886409651</v>
      </c>
      <c r="M10" s="33">
        <f t="shared" si="2"/>
        <v>266592.6666666667</v>
      </c>
      <c r="N10" s="39">
        <f t="shared" si="3"/>
        <v>100</v>
      </c>
      <c r="O10" s="39">
        <f aca="true" t="shared" si="5" ref="O10:O34">M10</f>
        <v>266592.6666666667</v>
      </c>
    </row>
    <row r="11" spans="1:15" s="1" customFormat="1" ht="26.25" customHeight="1">
      <c r="A11" s="38">
        <v>7</v>
      </c>
      <c r="B11" s="36" t="s">
        <v>30</v>
      </c>
      <c r="C11" s="26"/>
      <c r="D11" s="24" t="str">
        <f>D10</f>
        <v>шт</v>
      </c>
      <c r="E11" s="25">
        <v>100</v>
      </c>
      <c r="F11" s="25">
        <v>1920.47</v>
      </c>
      <c r="G11" s="25">
        <v>2031.86</v>
      </c>
      <c r="H11" s="25">
        <v>2020.33</v>
      </c>
      <c r="I11" s="27" t="s">
        <v>8</v>
      </c>
      <c r="J11" s="28">
        <f t="shared" si="0"/>
        <v>1990.8866666666665</v>
      </c>
      <c r="K11" s="26">
        <f t="shared" si="4"/>
        <v>61.254513575191545</v>
      </c>
      <c r="L11" s="29">
        <f t="shared" si="1"/>
        <v>3.076745381883024</v>
      </c>
      <c r="M11" s="33">
        <f t="shared" si="2"/>
        <v>199088.66666666666</v>
      </c>
      <c r="N11" s="39">
        <f t="shared" si="3"/>
        <v>100</v>
      </c>
      <c r="O11" s="39">
        <f t="shared" si="5"/>
        <v>199088.66666666666</v>
      </c>
    </row>
    <row r="12" spans="1:15" s="1" customFormat="1" ht="33" customHeight="1">
      <c r="A12" s="38">
        <v>8</v>
      </c>
      <c r="B12" s="36" t="s">
        <v>31</v>
      </c>
      <c r="C12" s="26"/>
      <c r="D12" s="24" t="str">
        <f>D11</f>
        <v>шт</v>
      </c>
      <c r="E12" s="25">
        <v>100</v>
      </c>
      <c r="F12" s="25">
        <v>1365.91</v>
      </c>
      <c r="G12" s="25">
        <v>1423.28</v>
      </c>
      <c r="H12" s="25">
        <v>1473.82</v>
      </c>
      <c r="I12" s="27" t="s">
        <v>8</v>
      </c>
      <c r="J12" s="28">
        <f t="shared" si="0"/>
        <v>1421.0033333333333</v>
      </c>
      <c r="K12" s="26">
        <f t="shared" si="4"/>
        <v>53.99101252369069</v>
      </c>
      <c r="L12" s="29">
        <f t="shared" si="1"/>
        <v>3.7994993577559533</v>
      </c>
      <c r="M12" s="33">
        <f t="shared" si="2"/>
        <v>142100.33333333334</v>
      </c>
      <c r="N12" s="39">
        <f t="shared" si="3"/>
        <v>100</v>
      </c>
      <c r="O12" s="39">
        <f t="shared" si="5"/>
        <v>142100.33333333334</v>
      </c>
    </row>
    <row r="13" spans="1:15" s="1" customFormat="1" ht="23.25" customHeight="1">
      <c r="A13" s="38">
        <v>9</v>
      </c>
      <c r="B13" s="36" t="s">
        <v>32</v>
      </c>
      <c r="C13" s="26"/>
      <c r="D13" s="24" t="str">
        <f aca="true" t="shared" si="6" ref="D13:D34">D12</f>
        <v>шт</v>
      </c>
      <c r="E13" s="25">
        <v>70</v>
      </c>
      <c r="F13" s="25">
        <v>393.53</v>
      </c>
      <c r="G13" s="25">
        <v>413.6</v>
      </c>
      <c r="H13" s="25">
        <v>415.57</v>
      </c>
      <c r="I13" s="27" t="s">
        <v>8</v>
      </c>
      <c r="J13" s="28">
        <f t="shared" si="0"/>
        <v>407.56666666666666</v>
      </c>
      <c r="K13" s="26">
        <f t="shared" si="4"/>
        <v>12.195951514061287</v>
      </c>
      <c r="L13" s="29">
        <f t="shared" si="1"/>
        <v>2.992381985947809</v>
      </c>
      <c r="M13" s="33">
        <f t="shared" si="2"/>
        <v>28529.666666666668</v>
      </c>
      <c r="N13" s="39">
        <f t="shared" si="3"/>
        <v>70</v>
      </c>
      <c r="O13" s="39">
        <f t="shared" si="5"/>
        <v>28529.666666666668</v>
      </c>
    </row>
    <row r="14" spans="1:15" s="1" customFormat="1" ht="30" customHeight="1">
      <c r="A14" s="38">
        <v>10</v>
      </c>
      <c r="B14" s="36" t="s">
        <v>33</v>
      </c>
      <c r="C14" s="26"/>
      <c r="D14" s="24" t="str">
        <f t="shared" si="6"/>
        <v>шт</v>
      </c>
      <c r="E14" s="25">
        <v>70</v>
      </c>
      <c r="F14" s="25">
        <v>453.56</v>
      </c>
      <c r="G14" s="25">
        <v>480.32</v>
      </c>
      <c r="H14" s="25">
        <v>486.67</v>
      </c>
      <c r="I14" s="27" t="s">
        <v>8</v>
      </c>
      <c r="J14" s="28">
        <f t="shared" si="0"/>
        <v>473.51666666666665</v>
      </c>
      <c r="K14" s="26">
        <f t="shared" si="4"/>
        <v>17.572194892310222</v>
      </c>
      <c r="L14" s="29">
        <f t="shared" si="1"/>
        <v>3.710998182178077</v>
      </c>
      <c r="M14" s="33">
        <f t="shared" si="2"/>
        <v>33146.166666666664</v>
      </c>
      <c r="N14" s="39">
        <f t="shared" si="3"/>
        <v>70</v>
      </c>
      <c r="O14" s="39">
        <f t="shared" si="5"/>
        <v>33146.166666666664</v>
      </c>
    </row>
    <row r="15" spans="1:15" s="1" customFormat="1" ht="32.25" customHeight="1">
      <c r="A15" s="38">
        <v>11</v>
      </c>
      <c r="B15" s="43" t="s">
        <v>32</v>
      </c>
      <c r="C15" s="26"/>
      <c r="D15" s="24" t="str">
        <f t="shared" si="6"/>
        <v>шт</v>
      </c>
      <c r="E15" s="25">
        <v>55</v>
      </c>
      <c r="F15" s="25">
        <v>579.95</v>
      </c>
      <c r="G15" s="25">
        <v>592.71</v>
      </c>
      <c r="H15" s="25">
        <v>619.97</v>
      </c>
      <c r="I15" s="27" t="s">
        <v>8</v>
      </c>
      <c r="J15" s="28">
        <f t="shared" si="0"/>
        <v>597.5433333333334</v>
      </c>
      <c r="K15" s="26">
        <f t="shared" si="4"/>
        <v>20.443114570273604</v>
      </c>
      <c r="L15" s="29">
        <f t="shared" si="1"/>
        <v>3.421193649041955</v>
      </c>
      <c r="M15" s="33">
        <f t="shared" si="2"/>
        <v>32864.88333333334</v>
      </c>
      <c r="N15" s="39">
        <f t="shared" si="3"/>
        <v>55</v>
      </c>
      <c r="O15" s="39">
        <f t="shared" si="5"/>
        <v>32864.88333333334</v>
      </c>
    </row>
    <row r="16" spans="1:15" s="1" customFormat="1" ht="33" customHeight="1">
      <c r="A16" s="38">
        <v>12</v>
      </c>
      <c r="B16" s="36" t="s">
        <v>27</v>
      </c>
      <c r="C16" s="26"/>
      <c r="D16" s="24" t="str">
        <f t="shared" si="6"/>
        <v>шт</v>
      </c>
      <c r="E16" s="25">
        <v>55</v>
      </c>
      <c r="F16" s="25">
        <v>5830.74</v>
      </c>
      <c r="G16" s="25">
        <v>6081.46</v>
      </c>
      <c r="H16" s="25">
        <v>6168.92</v>
      </c>
      <c r="I16" s="27" t="s">
        <v>8</v>
      </c>
      <c r="J16" s="28">
        <f t="shared" si="0"/>
        <v>6027.040000000001</v>
      </c>
      <c r="K16" s="26">
        <f t="shared" si="4"/>
        <v>175.5351258295617</v>
      </c>
      <c r="L16" s="29">
        <f t="shared" si="1"/>
        <v>2.91245994434352</v>
      </c>
      <c r="M16" s="33">
        <f t="shared" si="2"/>
        <v>331487.20000000007</v>
      </c>
      <c r="N16" s="39">
        <f t="shared" si="3"/>
        <v>55</v>
      </c>
      <c r="O16" s="39">
        <f t="shared" si="5"/>
        <v>331487.20000000007</v>
      </c>
    </row>
    <row r="17" spans="1:15" s="1" customFormat="1" ht="19.5" customHeight="1">
      <c r="A17" s="38">
        <v>13</v>
      </c>
      <c r="B17" s="36" t="s">
        <v>34</v>
      </c>
      <c r="C17" s="26"/>
      <c r="D17" s="24" t="str">
        <f t="shared" si="6"/>
        <v>шт</v>
      </c>
      <c r="E17" s="25">
        <v>70</v>
      </c>
      <c r="F17" s="25">
        <v>993.28</v>
      </c>
      <c r="G17" s="25">
        <v>1020.1</v>
      </c>
      <c r="H17" s="25">
        <v>1057.84</v>
      </c>
      <c r="I17" s="27" t="s">
        <v>8</v>
      </c>
      <c r="J17" s="28">
        <f t="shared" si="0"/>
        <v>1023.7400000000001</v>
      </c>
      <c r="K17" s="26">
        <f t="shared" si="4"/>
        <v>32.43355669672998</v>
      </c>
      <c r="L17" s="29">
        <f t="shared" si="1"/>
        <v>3.1681439327104517</v>
      </c>
      <c r="M17" s="33">
        <f t="shared" si="2"/>
        <v>71661.8</v>
      </c>
      <c r="N17" s="39">
        <f t="shared" si="3"/>
        <v>70</v>
      </c>
      <c r="O17" s="39">
        <f t="shared" si="5"/>
        <v>71661.8</v>
      </c>
    </row>
    <row r="18" spans="1:15" s="1" customFormat="1" ht="21" customHeight="1">
      <c r="A18" s="38">
        <v>14</v>
      </c>
      <c r="B18" s="36" t="s">
        <v>35</v>
      </c>
      <c r="C18" s="26"/>
      <c r="D18" s="24" t="str">
        <f t="shared" si="6"/>
        <v>шт</v>
      </c>
      <c r="E18" s="25">
        <v>80</v>
      </c>
      <c r="F18" s="25">
        <v>653.51</v>
      </c>
      <c r="G18" s="25">
        <v>707.43</v>
      </c>
      <c r="H18" s="25">
        <v>736.14</v>
      </c>
      <c r="I18" s="27" t="s">
        <v>8</v>
      </c>
      <c r="J18" s="28">
        <f t="shared" si="0"/>
        <v>699.0266666666666</v>
      </c>
      <c r="K18" s="26">
        <f t="shared" si="4"/>
        <v>41.95105759493237</v>
      </c>
      <c r="L18" s="29">
        <f t="shared" si="1"/>
        <v>6.001352966257707</v>
      </c>
      <c r="M18" s="33">
        <f t="shared" si="2"/>
        <v>55922.13333333333</v>
      </c>
      <c r="N18" s="39">
        <f t="shared" si="3"/>
        <v>80</v>
      </c>
      <c r="O18" s="39">
        <f t="shared" si="5"/>
        <v>55922.13333333333</v>
      </c>
    </row>
    <row r="19" spans="1:15" s="1" customFormat="1" ht="23.25" customHeight="1">
      <c r="A19" s="38">
        <v>15</v>
      </c>
      <c r="B19" s="36" t="s">
        <v>36</v>
      </c>
      <c r="C19" s="26"/>
      <c r="D19" s="24" t="str">
        <f t="shared" si="6"/>
        <v>шт</v>
      </c>
      <c r="E19" s="25">
        <v>80</v>
      </c>
      <c r="F19" s="25">
        <v>609.47</v>
      </c>
      <c r="G19" s="25">
        <v>644.82</v>
      </c>
      <c r="H19" s="25">
        <v>642.38</v>
      </c>
      <c r="I19" s="27" t="s">
        <v>8</v>
      </c>
      <c r="J19" s="28">
        <f t="shared" si="0"/>
        <v>632.2233333333334</v>
      </c>
      <c r="K19" s="26">
        <f t="shared" si="4"/>
        <v>19.742695695708154</v>
      </c>
      <c r="L19" s="29">
        <f t="shared" si="1"/>
        <v>3.1227407554885382</v>
      </c>
      <c r="M19" s="33">
        <f t="shared" si="2"/>
        <v>50577.86666666667</v>
      </c>
      <c r="N19" s="39">
        <f t="shared" si="3"/>
        <v>80</v>
      </c>
      <c r="O19" s="39">
        <f t="shared" si="5"/>
        <v>50577.86666666667</v>
      </c>
    </row>
    <row r="20" spans="1:15" s="1" customFormat="1" ht="23.25" customHeight="1">
      <c r="A20" s="38">
        <v>16</v>
      </c>
      <c r="B20" s="36" t="s">
        <v>27</v>
      </c>
      <c r="C20" s="26"/>
      <c r="D20" s="24" t="str">
        <f t="shared" si="6"/>
        <v>шт</v>
      </c>
      <c r="E20" s="25">
        <v>80</v>
      </c>
      <c r="F20" s="25">
        <v>1638.78</v>
      </c>
      <c r="G20" s="25">
        <v>1727.27</v>
      </c>
      <c r="H20" s="25">
        <v>1704.33</v>
      </c>
      <c r="I20" s="27" t="s">
        <v>8</v>
      </c>
      <c r="J20" s="28">
        <f t="shared" si="0"/>
        <v>1690.1266666666668</v>
      </c>
      <c r="K20" s="26">
        <f t="shared" si="4"/>
        <v>45.922990248168</v>
      </c>
      <c r="L20" s="29">
        <f t="shared" si="1"/>
        <v>2.717133050077193</v>
      </c>
      <c r="M20" s="33">
        <f t="shared" si="2"/>
        <v>135210.13333333333</v>
      </c>
      <c r="N20" s="39">
        <f t="shared" si="3"/>
        <v>80</v>
      </c>
      <c r="O20" s="39">
        <f t="shared" si="5"/>
        <v>135210.13333333333</v>
      </c>
    </row>
    <row r="21" spans="1:15" s="1" customFormat="1" ht="23.25" customHeight="1">
      <c r="A21" s="38">
        <v>17</v>
      </c>
      <c r="B21" s="36" t="s">
        <v>27</v>
      </c>
      <c r="C21" s="26"/>
      <c r="D21" s="24" t="str">
        <f t="shared" si="6"/>
        <v>шт</v>
      </c>
      <c r="E21" s="25">
        <v>15</v>
      </c>
      <c r="F21" s="25">
        <v>1354.83</v>
      </c>
      <c r="G21" s="25">
        <v>1384.64</v>
      </c>
      <c r="H21" s="25">
        <v>1409.02</v>
      </c>
      <c r="I21" s="27" t="s">
        <v>8</v>
      </c>
      <c r="J21" s="28">
        <f t="shared" si="0"/>
        <v>1382.83</v>
      </c>
      <c r="K21" s="26">
        <f t="shared" si="4"/>
        <v>27.140303977663955</v>
      </c>
      <c r="L21" s="29">
        <f t="shared" si="1"/>
        <v>1.9626638110009154</v>
      </c>
      <c r="M21" s="33">
        <f t="shared" si="2"/>
        <v>20742.449999999997</v>
      </c>
      <c r="N21" s="39">
        <f t="shared" si="3"/>
        <v>15</v>
      </c>
      <c r="O21" s="39">
        <f t="shared" si="5"/>
        <v>20742.449999999997</v>
      </c>
    </row>
    <row r="22" spans="1:15" s="1" customFormat="1" ht="23.25" customHeight="1">
      <c r="A22" s="38">
        <v>18</v>
      </c>
      <c r="B22" s="36" t="s">
        <v>26</v>
      </c>
      <c r="C22" s="26"/>
      <c r="D22" s="24" t="str">
        <f t="shared" si="6"/>
        <v>шт</v>
      </c>
      <c r="E22" s="25">
        <v>15</v>
      </c>
      <c r="F22" s="25">
        <v>1289.74</v>
      </c>
      <c r="G22" s="25">
        <v>1361.97</v>
      </c>
      <c r="H22" s="25">
        <v>1373.57</v>
      </c>
      <c r="I22" s="27" t="s">
        <v>8</v>
      </c>
      <c r="J22" s="28">
        <f t="shared" si="0"/>
        <v>1341.76</v>
      </c>
      <c r="K22" s="26">
        <f t="shared" si="4"/>
        <v>45.422464706354255</v>
      </c>
      <c r="L22" s="29">
        <f t="shared" si="1"/>
        <v>3.385289821305916</v>
      </c>
      <c r="M22" s="33">
        <f t="shared" si="2"/>
        <v>20126.4</v>
      </c>
      <c r="N22" s="39">
        <f t="shared" si="3"/>
        <v>15</v>
      </c>
      <c r="O22" s="39">
        <f t="shared" si="5"/>
        <v>20126.4</v>
      </c>
    </row>
    <row r="23" spans="1:15" s="1" customFormat="1" ht="23.25" customHeight="1">
      <c r="A23" s="38">
        <v>19</v>
      </c>
      <c r="B23" s="36" t="s">
        <v>35</v>
      </c>
      <c r="C23" s="26"/>
      <c r="D23" s="24" t="str">
        <f t="shared" si="6"/>
        <v>шт</v>
      </c>
      <c r="E23" s="25">
        <v>10</v>
      </c>
      <c r="F23" s="25">
        <v>195.43</v>
      </c>
      <c r="G23" s="25">
        <v>206.18</v>
      </c>
      <c r="H23" s="25">
        <v>207.74</v>
      </c>
      <c r="I23" s="27" t="s">
        <v>8</v>
      </c>
      <c r="J23" s="28">
        <f t="shared" si="0"/>
        <v>203.11666666666667</v>
      </c>
      <c r="K23" s="26">
        <f t="shared" si="4"/>
        <v>6.702390120944419</v>
      </c>
      <c r="L23" s="29">
        <f t="shared" si="1"/>
        <v>3.2997735887147384</v>
      </c>
      <c r="M23" s="33">
        <f t="shared" si="2"/>
        <v>2031.1666666666667</v>
      </c>
      <c r="N23" s="39">
        <f t="shared" si="3"/>
        <v>10</v>
      </c>
      <c r="O23" s="39">
        <f t="shared" si="5"/>
        <v>2031.1666666666667</v>
      </c>
    </row>
    <row r="24" spans="1:15" s="1" customFormat="1" ht="23.25" customHeight="1">
      <c r="A24" s="38">
        <v>20</v>
      </c>
      <c r="B24" s="36" t="s">
        <v>26</v>
      </c>
      <c r="C24" s="26"/>
      <c r="D24" s="24" t="str">
        <f t="shared" si="6"/>
        <v>шт</v>
      </c>
      <c r="E24" s="25">
        <v>10</v>
      </c>
      <c r="F24" s="25">
        <v>2235.37</v>
      </c>
      <c r="G24" s="25">
        <v>2289.02</v>
      </c>
      <c r="H24" s="25">
        <v>2429.85</v>
      </c>
      <c r="I24" s="27" t="s">
        <v>8</v>
      </c>
      <c r="J24" s="28">
        <f t="shared" si="0"/>
        <v>2318.08</v>
      </c>
      <c r="K24" s="26">
        <f t="shared" si="4"/>
        <v>100.44391619207208</v>
      </c>
      <c r="L24" s="29">
        <f t="shared" si="1"/>
        <v>4.333065131146125</v>
      </c>
      <c r="M24" s="33">
        <f t="shared" si="2"/>
        <v>23180.8</v>
      </c>
      <c r="N24" s="39">
        <f t="shared" si="3"/>
        <v>10</v>
      </c>
      <c r="O24" s="39">
        <f t="shared" si="5"/>
        <v>23180.8</v>
      </c>
    </row>
    <row r="25" spans="1:15" s="1" customFormat="1" ht="23.25" customHeight="1">
      <c r="A25" s="38">
        <v>21</v>
      </c>
      <c r="B25" s="36" t="s">
        <v>37</v>
      </c>
      <c r="C25" s="26"/>
      <c r="D25" s="24" t="str">
        <f t="shared" si="6"/>
        <v>шт</v>
      </c>
      <c r="E25" s="25">
        <v>10</v>
      </c>
      <c r="F25" s="25">
        <v>635.54</v>
      </c>
      <c r="G25" s="25">
        <v>662.23</v>
      </c>
      <c r="H25" s="25">
        <v>669.22</v>
      </c>
      <c r="I25" s="27" t="s">
        <v>8</v>
      </c>
      <c r="J25" s="28">
        <f t="shared" si="0"/>
        <v>655.6633333333333</v>
      </c>
      <c r="K25" s="26">
        <f t="shared" si="4"/>
        <v>17.774319490020837</v>
      </c>
      <c r="L25" s="29">
        <f t="shared" si="1"/>
        <v>2.7108911824697897</v>
      </c>
      <c r="M25" s="33">
        <f t="shared" si="2"/>
        <v>6556.633333333333</v>
      </c>
      <c r="N25" s="39">
        <f t="shared" si="3"/>
        <v>10</v>
      </c>
      <c r="O25" s="39">
        <f t="shared" si="5"/>
        <v>6556.633333333333</v>
      </c>
    </row>
    <row r="26" spans="1:15" s="1" customFormat="1" ht="23.25" customHeight="1">
      <c r="A26" s="38">
        <v>22</v>
      </c>
      <c r="B26" s="36" t="s">
        <v>38</v>
      </c>
      <c r="C26" s="26"/>
      <c r="D26" s="24" t="str">
        <f t="shared" si="6"/>
        <v>шт</v>
      </c>
      <c r="E26" s="25">
        <v>10</v>
      </c>
      <c r="F26" s="25">
        <v>175</v>
      </c>
      <c r="G26" s="25">
        <v>181.83</v>
      </c>
      <c r="H26" s="25">
        <v>188.83</v>
      </c>
      <c r="I26" s="27" t="s">
        <v>8</v>
      </c>
      <c r="J26" s="28">
        <f t="shared" si="0"/>
        <v>181.88666666666668</v>
      </c>
      <c r="K26" s="26">
        <f>STDEV(F26:H26)</f>
        <v>6.915174136154015</v>
      </c>
      <c r="L26" s="29">
        <f t="shared" si="1"/>
        <v>3.8019137207165707</v>
      </c>
      <c r="M26" s="33">
        <f t="shared" si="2"/>
        <v>1818.8666666666668</v>
      </c>
      <c r="N26" s="39">
        <f t="shared" si="3"/>
        <v>10</v>
      </c>
      <c r="O26" s="39">
        <f t="shared" si="5"/>
        <v>1818.8666666666668</v>
      </c>
    </row>
    <row r="27" spans="1:15" s="1" customFormat="1" ht="23.25" customHeight="1">
      <c r="A27" s="38">
        <v>23</v>
      </c>
      <c r="B27" s="36" t="s">
        <v>34</v>
      </c>
      <c r="C27" s="26"/>
      <c r="D27" s="24" t="str">
        <f t="shared" si="6"/>
        <v>шт</v>
      </c>
      <c r="E27" s="25">
        <v>8</v>
      </c>
      <c r="F27" s="25">
        <v>899</v>
      </c>
      <c r="G27" s="25">
        <v>931.36</v>
      </c>
      <c r="H27" s="25">
        <v>950.24</v>
      </c>
      <c r="I27" s="27" t="s">
        <v>8</v>
      </c>
      <c r="J27" s="28">
        <f t="shared" si="0"/>
        <v>926.8666666666668</v>
      </c>
      <c r="K27" s="26">
        <f t="shared" si="4"/>
        <v>25.913836715803654</v>
      </c>
      <c r="L27" s="29">
        <f t="shared" si="1"/>
        <v>2.79585377786848</v>
      </c>
      <c r="M27" s="33">
        <f t="shared" si="2"/>
        <v>7414.933333333334</v>
      </c>
      <c r="N27" s="39">
        <f t="shared" si="3"/>
        <v>8</v>
      </c>
      <c r="O27" s="39">
        <f t="shared" si="5"/>
        <v>7414.933333333334</v>
      </c>
    </row>
    <row r="28" spans="1:15" s="1" customFormat="1" ht="23.25" customHeight="1">
      <c r="A28" s="38">
        <v>24</v>
      </c>
      <c r="B28" s="36" t="s">
        <v>37</v>
      </c>
      <c r="C28" s="26"/>
      <c r="D28" s="24" t="str">
        <f t="shared" si="6"/>
        <v>шт</v>
      </c>
      <c r="E28" s="25">
        <v>15</v>
      </c>
      <c r="F28" s="25">
        <v>697.13</v>
      </c>
      <c r="G28" s="25">
        <v>725.71</v>
      </c>
      <c r="H28" s="25">
        <v>744.53</v>
      </c>
      <c r="I28" s="27" t="s">
        <v>8</v>
      </c>
      <c r="J28" s="28">
        <f t="shared" si="0"/>
        <v>722.4566666666666</v>
      </c>
      <c r="K28" s="26">
        <f t="shared" si="4"/>
        <v>23.866883611676933</v>
      </c>
      <c r="L28" s="29">
        <f t="shared" si="1"/>
        <v>3.30357303252471</v>
      </c>
      <c r="M28" s="33">
        <f t="shared" si="2"/>
        <v>10836.849999999999</v>
      </c>
      <c r="N28" s="39">
        <f t="shared" si="3"/>
        <v>15</v>
      </c>
      <c r="O28" s="39">
        <f t="shared" si="5"/>
        <v>10836.849999999999</v>
      </c>
    </row>
    <row r="29" spans="1:15" s="1" customFormat="1" ht="23.25" customHeight="1">
      <c r="A29" s="38">
        <v>25</v>
      </c>
      <c r="B29" s="36" t="s">
        <v>35</v>
      </c>
      <c r="C29" s="26"/>
      <c r="D29" s="24" t="str">
        <f t="shared" si="6"/>
        <v>шт</v>
      </c>
      <c r="E29" s="25">
        <v>10</v>
      </c>
      <c r="F29" s="25">
        <v>457.14</v>
      </c>
      <c r="G29" s="25">
        <v>482.28</v>
      </c>
      <c r="H29" s="25">
        <v>490.51</v>
      </c>
      <c r="I29" s="27" t="s">
        <v>8</v>
      </c>
      <c r="J29" s="28">
        <f t="shared" si="0"/>
        <v>476.64333333333326</v>
      </c>
      <c r="K29" s="26">
        <f t="shared" si="4"/>
        <v>17.384425021648926</v>
      </c>
      <c r="L29" s="29">
        <f t="shared" si="1"/>
        <v>3.647260709611435</v>
      </c>
      <c r="M29" s="33">
        <f t="shared" si="2"/>
        <v>4766.4333333333325</v>
      </c>
      <c r="N29" s="39">
        <f t="shared" si="3"/>
        <v>10</v>
      </c>
      <c r="O29" s="39">
        <f t="shared" si="5"/>
        <v>4766.4333333333325</v>
      </c>
    </row>
    <row r="30" spans="1:15" s="1" customFormat="1" ht="23.25" customHeight="1">
      <c r="A30" s="38">
        <v>26</v>
      </c>
      <c r="B30" s="36" t="s">
        <v>26</v>
      </c>
      <c r="C30" s="26"/>
      <c r="D30" s="24" t="str">
        <f t="shared" si="6"/>
        <v>шт</v>
      </c>
      <c r="E30" s="25">
        <v>10</v>
      </c>
      <c r="F30" s="25">
        <v>797.4</v>
      </c>
      <c r="G30" s="25">
        <v>824.51</v>
      </c>
      <c r="H30" s="25">
        <v>844.45</v>
      </c>
      <c r="I30" s="27" t="s">
        <v>8</v>
      </c>
      <c r="J30" s="28">
        <f t="shared" si="0"/>
        <v>822.1199999999999</v>
      </c>
      <c r="K30" s="26">
        <f t="shared" si="4"/>
        <v>23.615878133154432</v>
      </c>
      <c r="L30" s="29">
        <f t="shared" si="1"/>
        <v>2.872558523470349</v>
      </c>
      <c r="M30" s="33">
        <f t="shared" si="2"/>
        <v>8221.199999999999</v>
      </c>
      <c r="N30" s="39">
        <f t="shared" si="3"/>
        <v>10</v>
      </c>
      <c r="O30" s="39">
        <f t="shared" si="5"/>
        <v>8221.199999999999</v>
      </c>
    </row>
    <row r="31" spans="1:15" s="1" customFormat="1" ht="23.25" customHeight="1">
      <c r="A31" s="38">
        <v>27</v>
      </c>
      <c r="B31" s="36" t="s">
        <v>37</v>
      </c>
      <c r="C31" s="26"/>
      <c r="D31" s="24" t="str">
        <f t="shared" si="6"/>
        <v>шт</v>
      </c>
      <c r="E31" s="25">
        <v>10</v>
      </c>
      <c r="F31" s="25">
        <v>477.09</v>
      </c>
      <c r="G31" s="25">
        <v>502.38</v>
      </c>
      <c r="H31" s="25">
        <v>519.07</v>
      </c>
      <c r="I31" s="27" t="s">
        <v>8</v>
      </c>
      <c r="J31" s="28">
        <f t="shared" si="0"/>
        <v>499.5133333333333</v>
      </c>
      <c r="K31" s="26">
        <f t="shared" si="4"/>
        <v>21.13630604749408</v>
      </c>
      <c r="L31" s="29">
        <f t="shared" si="1"/>
        <v>4.231379752457876</v>
      </c>
      <c r="M31" s="33">
        <f t="shared" si="2"/>
        <v>4995.133333333333</v>
      </c>
      <c r="N31" s="39">
        <f>E31</f>
        <v>10</v>
      </c>
      <c r="O31" s="39">
        <f t="shared" si="5"/>
        <v>4995.133333333333</v>
      </c>
    </row>
    <row r="32" spans="1:15" s="1" customFormat="1" ht="33.75" customHeight="1">
      <c r="A32" s="38">
        <v>28</v>
      </c>
      <c r="B32" s="36" t="s">
        <v>38</v>
      </c>
      <c r="C32" s="26"/>
      <c r="D32" s="24" t="str">
        <f t="shared" si="6"/>
        <v>шт</v>
      </c>
      <c r="E32" s="25">
        <v>10</v>
      </c>
      <c r="F32" s="25">
        <v>555.3</v>
      </c>
      <c r="G32" s="25">
        <v>567.52</v>
      </c>
      <c r="H32" s="25">
        <v>580.84</v>
      </c>
      <c r="I32" s="27" t="s">
        <v>8</v>
      </c>
      <c r="J32" s="28">
        <f t="shared" si="0"/>
        <v>567.8866666666667</v>
      </c>
      <c r="K32" s="26">
        <f t="shared" si="4"/>
        <v>12.773947445223591</v>
      </c>
      <c r="L32" s="29">
        <f t="shared" si="1"/>
        <v>2.2493832299678793</v>
      </c>
      <c r="M32" s="33">
        <f t="shared" si="2"/>
        <v>5678.866666666667</v>
      </c>
      <c r="N32" s="39">
        <f>E32</f>
        <v>10</v>
      </c>
      <c r="O32" s="39">
        <f t="shared" si="5"/>
        <v>5678.866666666667</v>
      </c>
    </row>
    <row r="33" spans="1:15" s="1" customFormat="1" ht="25.5" customHeight="1">
      <c r="A33" s="38">
        <v>29</v>
      </c>
      <c r="B33" s="36" t="s">
        <v>34</v>
      </c>
      <c r="C33" s="26"/>
      <c r="D33" s="24" t="str">
        <f t="shared" si="6"/>
        <v>шт</v>
      </c>
      <c r="E33" s="25">
        <v>10</v>
      </c>
      <c r="F33" s="25">
        <v>940.74</v>
      </c>
      <c r="G33" s="25">
        <v>966.14</v>
      </c>
      <c r="H33" s="25">
        <v>988.72</v>
      </c>
      <c r="I33" s="27" t="s">
        <v>8</v>
      </c>
      <c r="J33" s="28">
        <f t="shared" si="0"/>
        <v>965.2000000000002</v>
      </c>
      <c r="K33" s="26">
        <f t="shared" si="4"/>
        <v>24.003808031227052</v>
      </c>
      <c r="L33" s="29">
        <f t="shared" si="1"/>
        <v>2.486925821718509</v>
      </c>
      <c r="M33" s="33">
        <f t="shared" si="2"/>
        <v>9652.000000000002</v>
      </c>
      <c r="N33" s="39">
        <v>10</v>
      </c>
      <c r="O33" s="39">
        <f t="shared" si="5"/>
        <v>9652.000000000002</v>
      </c>
    </row>
    <row r="34" spans="1:15" s="1" customFormat="1" ht="27.75" customHeight="1">
      <c r="A34" s="38">
        <v>30</v>
      </c>
      <c r="B34" s="36" t="s">
        <v>39</v>
      </c>
      <c r="C34" s="26"/>
      <c r="D34" s="24" t="str">
        <f t="shared" si="6"/>
        <v>шт</v>
      </c>
      <c r="E34" s="25">
        <v>10</v>
      </c>
      <c r="F34" s="25">
        <v>658.49</v>
      </c>
      <c r="G34" s="25">
        <v>673.64</v>
      </c>
      <c r="H34" s="25">
        <v>708.54</v>
      </c>
      <c r="I34" s="27" t="s">
        <v>8</v>
      </c>
      <c r="J34" s="28">
        <f t="shared" si="0"/>
        <v>680.2233333333334</v>
      </c>
      <c r="K34" s="26">
        <f t="shared" si="4"/>
        <v>25.66623917392909</v>
      </c>
      <c r="L34" s="29">
        <f t="shared" si="1"/>
        <v>3.773207697559491</v>
      </c>
      <c r="M34" s="33">
        <f t="shared" si="2"/>
        <v>6802.233333333334</v>
      </c>
      <c r="N34" s="39">
        <v>10</v>
      </c>
      <c r="O34" s="39">
        <f t="shared" si="5"/>
        <v>6802.233333333334</v>
      </c>
    </row>
    <row r="35" spans="2:15" ht="27.75" customHeight="1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>
        <f>SUM(O5:O34)</f>
        <v>2223600.4499999997</v>
      </c>
      <c r="N35" s="59"/>
      <c r="O35" s="60"/>
    </row>
    <row r="37" spans="2:12" ht="23.25" customHeight="1">
      <c r="B37" s="54" t="s">
        <v>40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3:6" ht="12.75">
      <c r="C38" s="8"/>
      <c r="D38" s="8"/>
      <c r="E38" s="8"/>
      <c r="F38" s="8"/>
    </row>
    <row r="39" spans="2:6" ht="12.75">
      <c r="B39" s="40">
        <v>44477</v>
      </c>
      <c r="D39" s="8"/>
      <c r="E39" s="8"/>
      <c r="F39" s="8"/>
    </row>
    <row r="40" spans="2:10" ht="18" customHeight="1">
      <c r="B40" s="52" t="s">
        <v>20</v>
      </c>
      <c r="C40" s="52"/>
      <c r="D40" s="52"/>
      <c r="E40" s="52"/>
      <c r="F40" s="52"/>
      <c r="G40" s="52"/>
      <c r="H40" s="52"/>
      <c r="I40" s="52"/>
      <c r="J40" s="52"/>
    </row>
    <row r="41" ht="12.75">
      <c r="B41" s="21" t="s">
        <v>14</v>
      </c>
    </row>
  </sheetData>
  <sheetProtection/>
  <mergeCells count="12">
    <mergeCell ref="M35:O35"/>
    <mergeCell ref="F3:I3"/>
    <mergeCell ref="A2:M2"/>
    <mergeCell ref="A3:A4"/>
    <mergeCell ref="B3:B4"/>
    <mergeCell ref="C3:C4"/>
    <mergeCell ref="D3:D4"/>
    <mergeCell ref="B40:J40"/>
    <mergeCell ref="E3:E4"/>
    <mergeCell ref="J3:L3"/>
    <mergeCell ref="B37:L37"/>
    <mergeCell ref="B35:L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Администратор</cp:lastModifiedBy>
  <cp:lastPrinted>2021-10-08T12:42:35Z</cp:lastPrinted>
  <dcterms:created xsi:type="dcterms:W3CDTF">2014-01-15T18:15:09Z</dcterms:created>
  <dcterms:modified xsi:type="dcterms:W3CDTF">2021-10-08T12:52:43Z</dcterms:modified>
  <cp:category/>
  <cp:version/>
  <cp:contentType/>
  <cp:contentStatus/>
</cp:coreProperties>
</file>