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дм Оболенск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<sst xmlns="http://schemas.openxmlformats.org/spreadsheetml/2006/main" count="38" uniqueCount="36">
  <si>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r>
      <rPr>
        <b val="true"/>
        <sz val="18"/>
        <color rgb="FF000000"/>
        <rFont val="Times New Roman"/>
        <family val="1"/>
        <charset val="204"/>
      </rPr>
      <t xml:space="preserve">ПРИЛОЖЕНИЕ №4
Об</t>
    </r>
    <r>
      <rPr>
        <b val="true"/>
        <sz val="16"/>
        <color rgb="FF000000"/>
        <rFont val="Times New Roman"/>
        <family val="1"/>
        <charset val="204"/>
      </rPr>
      <t xml:space="preserve">основание начальной (максимальной) цены договора.
 Поставка секционных гаражных ворот и комплектующих.</t>
    </r>
  </si>
  <si>
    <t xml:space="preserve">№</t>
  </si>
  <si>
    <t xml:space="preserve">Наименование </t>
  </si>
  <si>
    <t xml:space="preserve">Ед. изм</t>
  </si>
  <si>
    <t xml:space="preserve">  Необходимое для закупки количество </t>
  </si>
  <si>
    <t xml:space="preserve">Коммерческие предложения (руб./ед.изм.)</t>
  </si>
  <si>
    <t xml:space="preserve">Однородность совокупности значений выявленных цен, используемых в расчете Н(М)ЦК, ЦКЕП</t>
  </si>
  <si>
    <t xml:space="preserve">Н(М)ЦД, ЦДЕП, определяемая методом сопоставимых рыночных цен (анализа рынка)*</t>
  </si>
  <si>
    <t xml:space="preserve">Поставщик №1 </t>
  </si>
  <si>
    <t xml:space="preserve">Поставщик №2  </t>
  </si>
  <si>
    <t xml:space="preserve">Поставщик №3 </t>
  </si>
  <si>
    <t xml:space="preserve">Средняя арифметическая цена за единицу     &lt;ц&gt; </t>
  </si>
  <si>
    <t xml:space="preserve">Среднее квадратичное отклонение</t>
  </si>
  <si>
    <r>
      <rPr>
        <sz val="12"/>
        <color rgb="FF000000"/>
        <rFont val="Times New Roman"/>
        <family val="1"/>
        <charset val="204"/>
      </rPr>
      <t xml:space="preserve">коэффициент вариации цен V (%)  
</t>
    </r>
    <r>
      <rPr>
        <i val="true"/>
        <sz val="12"/>
        <color rgb="FF000000"/>
        <rFont val="Times New Roman"/>
        <family val="1"/>
        <charset val="204"/>
      </rPr>
      <t xml:space="preserve">(не должен превышать 33%)</t>
    </r>
  </si>
  <si>
    <t xml:space="preserve">Расчет Н(М)ЦД по формуле 
v - количество (объем) закупаемого товара (работы, услуги);
n - количество значений, используемых в расчете;
i - номер источника ценовой информации;
Ц - цена единицы</t>
  </si>
  <si>
    <t xml:space="preserve">Цена за единицу изм. (руб.)</t>
  </si>
  <si>
    <t xml:space="preserve">Цена за единицу изм. с округлением (вниз) до сотых долей после запятой (руб.)</t>
  </si>
  <si>
    <t xml:space="preserve">Н(М)ЦД, ЦДЕП договора с учетом округления цены за единицу (руб.)</t>
  </si>
  <si>
    <t xml:space="preserve">Секционные гаражные ворота 2970*2550мм</t>
  </si>
  <si>
    <t xml:space="preserve">шт</t>
  </si>
  <si>
    <t xml:space="preserve">Комплект привода SECTIONFL-800PRO</t>
  </si>
  <si>
    <t xml:space="preserve">комп</t>
  </si>
  <si>
    <t xml:space="preserve">Пульт 2-канальный Transmitter 2-PRO</t>
  </si>
  <si>
    <r>
      <rPr>
        <sz val="16"/>
        <color rgb="FF000000"/>
        <rFont val="Times New Roman"/>
        <family val="1"/>
        <charset val="204"/>
      </rPr>
      <t xml:space="preserve">    </t>
    </r>
    <r>
      <rPr>
        <sz val="14"/>
        <color rgb="FF000000"/>
        <rFont val="Times New Roman"/>
        <family val="1"/>
        <charset val="204"/>
      </rPr>
      <t xml:space="preserve">В результате проведенного расчета Н(М)Ц  договора составила:</t>
    </r>
  </si>
  <si>
    <t xml:space="preserve">  рублей.</t>
  </si>
  <si>
    <t xml:space="preserve">Расчет (обоснование) начальной максимальной цены договора подготовил:</t>
  </si>
  <si>
    <t xml:space="preserve">Главный бухгалтер</t>
  </si>
  <si>
    <t xml:space="preserve">Е.В. Нестерова</t>
  </si>
  <si>
    <t xml:space="preserve">( должность)</t>
  </si>
  <si>
    <t xml:space="preserve">                 подпись</t>
  </si>
  <si>
    <r>
      <rPr>
        <sz val="11"/>
        <color rgb="FF000000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 xml:space="preserve">(Расшифровка подписи)</t>
    </r>
  </si>
  <si>
    <t xml:space="preserve">          Бухгалтер</t>
  </si>
  <si>
    <t xml:space="preserve">С.А. Хрущева</t>
  </si>
  <si>
    <t xml:space="preserve">          (должность)</t>
  </si>
  <si>
    <t xml:space="preserve">(Расшифровка подписи)</t>
  </si>
  <si>
    <t xml:space="preserve">Дата  подготовки  обоснования  НМЦ  договора:       13 октября  2021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</si>
</sst>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_р_.;\-#,##0.00_р_."/>
    <numFmt numFmtId="167" formatCode="0.0000"/>
  </numFmts>
  <fonts count="2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8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4"/>
      <color rgb="FF202020"/>
      <name val="Times New Roman"/>
      <family val="1"/>
      <charset val="128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14"/>
      <color rgb="FFC9211E"/>
      <name val="Times New Roman"/>
      <family val="1"/>
      <charset val="204"/>
    </font>
    <font>
      <u val="single"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top" textRotation="9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1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8" fillId="0" borderId="3" xfId="0" applyFont="true" applyBorder="true" applyAlignment="true" applyProtection="true">
      <alignment horizontal="right" vertical="center" textRotation="0" wrapText="true" indent="0" shrinkToFit="false"/>
      <protection locked="true" hidden="tru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7" fontId="1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15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7" fontId="8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20202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2" width="50.2"/>
    <col collapsed="false" customWidth="true" hidden="false" outlineLevel="0" max="3" min="3" style="3" width="7.15"/>
    <col collapsed="false" customWidth="true" hidden="false" outlineLevel="0" max="4" min="4" style="3" width="8.29"/>
    <col collapsed="false" customWidth="true" hidden="false" outlineLevel="0" max="14" min="5" style="1" width="16.74"/>
    <col collapsed="false" customWidth="false" hidden="false" outlineLevel="0" max="1011" min="15" style="1" width="9.13"/>
    <col collapsed="false" customWidth="true" hidden="false" outlineLevel="0" max="1024" min="1012" style="4" width="11.52"/>
  </cols>
  <sheetData>
    <row r="1" customFormat="false" ht="58.7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false" ht="29.85" hidden="false" customHeight="true" outlineLevel="0" collapsed="false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1" t="s">
        <v>6</v>
      </c>
      <c r="I2" s="11"/>
      <c r="J2" s="11"/>
      <c r="K2" s="8" t="s">
        <v>7</v>
      </c>
      <c r="L2" s="8"/>
      <c r="M2" s="8"/>
      <c r="N2" s="8"/>
    </row>
    <row r="3" customFormat="false" ht="176.1" hidden="false" customHeight="true" outlineLevel="0" collapsed="false">
      <c r="A3" s="6"/>
      <c r="B3" s="7"/>
      <c r="C3" s="8"/>
      <c r="D3" s="9"/>
      <c r="E3" s="12" t="s">
        <v>8</v>
      </c>
      <c r="F3" s="12" t="s">
        <v>9</v>
      </c>
      <c r="G3" s="12" t="s">
        <v>10</v>
      </c>
      <c r="H3" s="13" t="s">
        <v>11</v>
      </c>
      <c r="I3" s="13" t="s">
        <v>12</v>
      </c>
      <c r="J3" s="8" t="s">
        <v>13</v>
      </c>
      <c r="K3" s="14" t="s">
        <v>14</v>
      </c>
      <c r="L3" s="13" t="s">
        <v>15</v>
      </c>
      <c r="M3" s="13" t="s">
        <v>16</v>
      </c>
      <c r="N3" s="13" t="s">
        <v>17</v>
      </c>
    </row>
    <row r="4" customFormat="false" ht="32.8" hidden="false" customHeight="false" outlineLevel="0" collapsed="false">
      <c r="A4" s="15" t="n">
        <v>1</v>
      </c>
      <c r="B4" s="16" t="s">
        <v>18</v>
      </c>
      <c r="C4" s="17" t="s">
        <v>19</v>
      </c>
      <c r="D4" s="17" t="n">
        <v>1</v>
      </c>
      <c r="E4" s="18" t="n">
        <v>88940</v>
      </c>
      <c r="F4" s="18" t="n">
        <v>88150</v>
      </c>
      <c r="G4" s="18" t="n">
        <v>87840</v>
      </c>
      <c r="H4" s="19" t="n">
        <f aca="false">(E4+F4+G4)/3</f>
        <v>88310</v>
      </c>
      <c r="I4" s="20" t="n">
        <f aca="false">STDEVA(E4,F4,G4)</f>
        <v>567.186036499489</v>
      </c>
      <c r="J4" s="20" t="n">
        <f aca="false">I4/H4*100</f>
        <v>0.642267055259302</v>
      </c>
      <c r="K4" s="21" t="n">
        <f aca="false">D4/3*(E4+F4+G4)</f>
        <v>88310</v>
      </c>
      <c r="L4" s="21" t="n">
        <f aca="false">K4/D4</f>
        <v>88310</v>
      </c>
      <c r="M4" s="21" t="n">
        <f aca="false">ROUND(L4,2)</f>
        <v>88310</v>
      </c>
      <c r="N4" s="21" t="n">
        <f aca="false">M4*D4</f>
        <v>88310</v>
      </c>
      <c r="O4" s="22"/>
    </row>
    <row r="5" customFormat="false" ht="18.55" hidden="false" customHeight="false" outlineLevel="0" collapsed="false">
      <c r="A5" s="15" t="n">
        <v>2</v>
      </c>
      <c r="B5" s="16" t="s">
        <v>20</v>
      </c>
      <c r="C5" s="17" t="s">
        <v>21</v>
      </c>
      <c r="D5" s="17" t="n">
        <v>2</v>
      </c>
      <c r="E5" s="18" t="n">
        <v>15720</v>
      </c>
      <c r="F5" s="18" t="n">
        <v>15220</v>
      </c>
      <c r="G5" s="18" t="n">
        <v>15000</v>
      </c>
      <c r="H5" s="19" t="n">
        <f aca="false">(E5+F5+G5)/3</f>
        <v>15313.3333333333</v>
      </c>
      <c r="I5" s="20" t="n">
        <f aca="false">STDEVA(E5,F5,G5)</f>
        <v>368.962509387246</v>
      </c>
      <c r="J5" s="20" t="n">
        <f aca="false">I5/H5*100</f>
        <v>2.40941995681702</v>
      </c>
      <c r="K5" s="21" t="n">
        <f aca="false">D5/3*(E5+F5+G5)</f>
        <v>30626.6666666667</v>
      </c>
      <c r="L5" s="21" t="n">
        <f aca="false">K5/D5</f>
        <v>15313.3333333333</v>
      </c>
      <c r="M5" s="21" t="n">
        <f aca="false">ROUND(L5,2)</f>
        <v>15313.33</v>
      </c>
      <c r="N5" s="21" t="n">
        <f aca="false">M5*D5</f>
        <v>30626.66</v>
      </c>
      <c r="O5" s="22"/>
    </row>
    <row r="6" customFormat="false" ht="18.55" hidden="false" customHeight="false" outlineLevel="0" collapsed="false">
      <c r="A6" s="15" t="n">
        <v>3</v>
      </c>
      <c r="B6" s="16" t="s">
        <v>22</v>
      </c>
      <c r="C6" s="17" t="s">
        <v>19</v>
      </c>
      <c r="D6" s="17" t="n">
        <v>2</v>
      </c>
      <c r="E6" s="18" t="n">
        <v>170</v>
      </c>
      <c r="F6" s="18" t="n">
        <v>120</v>
      </c>
      <c r="G6" s="18" t="n">
        <v>100</v>
      </c>
      <c r="H6" s="19" t="n">
        <f aca="false">(E6+F6+G6)/3</f>
        <v>130</v>
      </c>
      <c r="I6" s="20" t="n">
        <f aca="false">STDEVA(E6,F6,G6)</f>
        <v>36.0555127546399</v>
      </c>
      <c r="J6" s="20" t="n">
        <f aca="false">I6/H6*100</f>
        <v>27.7350098112615</v>
      </c>
      <c r="K6" s="21" t="n">
        <f aca="false">D6/3*(E6+F6+G6)</f>
        <v>260</v>
      </c>
      <c r="L6" s="21" t="n">
        <f aca="false">K6/D6</f>
        <v>130</v>
      </c>
      <c r="M6" s="21" t="n">
        <f aca="false">ROUND(L6,2)</f>
        <v>130</v>
      </c>
      <c r="N6" s="21" t="n">
        <f aca="false">M6*D6</f>
        <v>260</v>
      </c>
      <c r="O6" s="22"/>
    </row>
    <row r="7" customFormat="false" ht="19.7" hidden="false" customHeight="false" outlineLevel="0" collapsed="false">
      <c r="A7" s="23" t="s">
        <v>23</v>
      </c>
      <c r="B7" s="23"/>
      <c r="C7" s="23"/>
      <c r="D7" s="23"/>
      <c r="E7" s="23"/>
      <c r="F7" s="23"/>
      <c r="G7" s="23"/>
      <c r="H7" s="24" t="n">
        <v>119196.66</v>
      </c>
      <c r="I7" s="25" t="s">
        <v>24</v>
      </c>
      <c r="J7" s="26"/>
      <c r="K7" s="26"/>
      <c r="L7" s="26"/>
      <c r="M7" s="26"/>
      <c r="N7" s="27" t="n">
        <f aca="false">SUM(N4:N6)</f>
        <v>119196.66</v>
      </c>
    </row>
    <row r="8" s="35" customFormat="true" ht="24.45" hidden="false" customHeight="false" outlineLevel="0" collapsed="false">
      <c r="A8" s="28"/>
      <c r="B8" s="29" t="s">
        <v>25</v>
      </c>
      <c r="C8" s="30"/>
      <c r="D8" s="30"/>
      <c r="E8" s="31"/>
      <c r="F8" s="31"/>
      <c r="G8" s="32"/>
      <c r="H8" s="32"/>
      <c r="I8" s="32"/>
      <c r="J8" s="32"/>
      <c r="K8" s="33"/>
      <c r="L8" s="33"/>
      <c r="M8" s="34"/>
      <c r="N8" s="32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</row>
    <row r="9" s="35" customFormat="true" ht="22.05" hidden="false" customHeight="false" outlineLevel="0" collapsed="false">
      <c r="A9" s="28"/>
      <c r="B9" s="36" t="s">
        <v>26</v>
      </c>
      <c r="C9" s="36"/>
      <c r="D9" s="36"/>
      <c r="E9" s="37"/>
      <c r="F9" s="37"/>
      <c r="G9" s="38"/>
      <c r="H9" s="39"/>
      <c r="I9" s="39"/>
      <c r="J9" s="40"/>
      <c r="K9" s="41"/>
      <c r="L9" s="42" t="s">
        <v>27</v>
      </c>
      <c r="M9" s="42"/>
      <c r="N9" s="43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="35" customFormat="true" ht="17.35" hidden="false" customHeight="true" outlineLevel="0" collapsed="false">
      <c r="A10" s="44"/>
      <c r="B10" s="45" t="s">
        <v>28</v>
      </c>
      <c r="C10" s="45"/>
      <c r="D10" s="45"/>
      <c r="E10" s="46"/>
      <c r="F10" s="47"/>
      <c r="G10" s="48"/>
      <c r="H10" s="49" t="s">
        <v>29</v>
      </c>
      <c r="I10" s="49"/>
      <c r="J10" s="40"/>
      <c r="K10" s="50"/>
      <c r="L10" s="51" t="s">
        <v>30</v>
      </c>
      <c r="M10" s="51"/>
      <c r="N10" s="43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="35" customFormat="true" ht="17.35" hidden="false" customHeight="false" outlineLevel="0" collapsed="false">
      <c r="A11" s="44"/>
      <c r="B11" s="45"/>
      <c r="C11" s="52"/>
      <c r="D11" s="52"/>
      <c r="E11" s="46"/>
      <c r="F11" s="47"/>
      <c r="G11" s="48"/>
      <c r="H11" s="31"/>
      <c r="I11" s="31"/>
      <c r="J11" s="40"/>
      <c r="K11" s="51"/>
      <c r="L11" s="51"/>
      <c r="M11" s="51"/>
      <c r="N11" s="43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="35" customFormat="true" ht="17.35" hidden="false" customHeight="false" outlineLevel="0" collapsed="false">
      <c r="A12" s="44"/>
      <c r="B12" s="53" t="s">
        <v>31</v>
      </c>
      <c r="C12" s="54"/>
      <c r="D12" s="55"/>
      <c r="E12" s="46"/>
      <c r="F12" s="47"/>
      <c r="G12" s="48"/>
      <c r="H12" s="56"/>
      <c r="I12" s="56"/>
      <c r="J12" s="40"/>
      <c r="K12" s="51"/>
      <c r="L12" s="57" t="s">
        <v>32</v>
      </c>
      <c r="M12" s="57"/>
      <c r="N12" s="43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</row>
    <row r="13" s="35" customFormat="true" ht="17.35" hidden="false" customHeight="true" outlineLevel="0" collapsed="false">
      <c r="A13" s="44"/>
      <c r="B13" s="58" t="s">
        <v>33</v>
      </c>
      <c r="C13" s="58"/>
      <c r="D13" s="55"/>
      <c r="E13" s="46"/>
      <c r="F13" s="47"/>
      <c r="G13" s="48"/>
      <c r="H13" s="40" t="s">
        <v>29</v>
      </c>
      <c r="I13" s="40"/>
      <c r="J13" s="40"/>
      <c r="K13" s="51"/>
      <c r="L13" s="59" t="s">
        <v>34</v>
      </c>
      <c r="M13" s="59"/>
      <c r="N13" s="43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</row>
    <row r="14" s="35" customFormat="true" ht="17.35" hidden="false" customHeight="false" outlineLevel="0" collapsed="false">
      <c r="A14" s="60"/>
      <c r="B14" s="60"/>
      <c r="C14" s="37" t="s">
        <v>35</v>
      </c>
      <c r="D14" s="37"/>
      <c r="E14" s="37"/>
      <c r="F14" s="37"/>
      <c r="G14" s="37"/>
      <c r="H14" s="37"/>
      <c r="I14" s="37"/>
      <c r="J14" s="1"/>
      <c r="K14" s="1"/>
      <c r="L14" s="1"/>
      <c r="M14" s="1"/>
      <c r="N14" s="1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</row>
    <row r="15" s="35" customFormat="true" ht="15" hidden="false" customHeight="false" outlineLevel="0" collapsed="false">
      <c r="A15" s="61"/>
      <c r="B15" s="61"/>
      <c r="C15" s="61"/>
      <c r="D15" s="62"/>
      <c r="E15" s="63"/>
      <c r="F15" s="64"/>
      <c r="G15" s="65"/>
      <c r="H15" s="43"/>
      <c r="I15" s="43"/>
      <c r="J15" s="43"/>
      <c r="K15" s="43"/>
      <c r="L15" s="43"/>
      <c r="M15" s="43"/>
      <c r="N15" s="43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</row>
    <row r="16" s="35" customFormat="true" ht="15" hidden="false" customHeight="false" outlineLevel="0" collapsed="false">
      <c r="A16" s="1"/>
      <c r="B16" s="2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</row>
    <row r="17" s="35" customFormat="true" ht="15" hidden="false" customHeight="false" outlineLevel="0" collapsed="false">
      <c r="A17" s="1"/>
      <c r="B17" s="2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</row>
    <row r="18" s="35" customFormat="true" ht="15" hidden="false" customHeight="false" outlineLevel="0" collapsed="false">
      <c r="A18" s="1"/>
      <c r="B18" s="2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</row>
    <row r="19" s="35" customFormat="true" ht="15" hidden="false" customHeight="false" outlineLevel="0" collapsed="false">
      <c r="A19" s="1"/>
      <c r="B19" s="2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</row>
    <row r="20" s="35" customFormat="true" ht="15" hidden="false" customHeight="false" outlineLevel="0" collapsed="false">
      <c r="A20" s="1"/>
      <c r="B20" s="2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  <c r="ALX20" s="4"/>
      <c r="ALY20" s="4"/>
      <c r="ALZ20" s="4"/>
      <c r="AMA20" s="4"/>
      <c r="AMB20" s="4"/>
      <c r="AMC20" s="4"/>
      <c r="AMD20" s="4"/>
      <c r="AME20" s="4"/>
      <c r="AMF20" s="4"/>
      <c r="AMG20" s="4"/>
      <c r="AMH20" s="4"/>
      <c r="AMI20" s="4"/>
      <c r="AMJ20" s="4"/>
    </row>
    <row r="21" s="35" customFormat="true" ht="15" hidden="false" customHeight="false" outlineLevel="0" collapsed="false">
      <c r="A21" s="1"/>
      <c r="B21" s="2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  <c r="ALX21" s="4"/>
      <c r="ALY21" s="4"/>
      <c r="ALZ21" s="4"/>
      <c r="AMA21" s="4"/>
      <c r="AMB21" s="4"/>
      <c r="AMC21" s="4"/>
      <c r="AMD21" s="4"/>
      <c r="AME21" s="4"/>
      <c r="AMF21" s="4"/>
      <c r="AMG21" s="4"/>
      <c r="AMH21" s="4"/>
      <c r="AMI21" s="4"/>
      <c r="AMJ21" s="4"/>
    </row>
    <row r="22" s="35" customFormat="true" ht="15" hidden="false" customHeight="false" outlineLevel="0" collapsed="false">
      <c r="A22" s="1"/>
      <c r="B22" s="2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ALX22" s="4"/>
      <c r="ALY22" s="4"/>
      <c r="ALZ22" s="4"/>
      <c r="AMA22" s="4"/>
      <c r="AMB22" s="4"/>
      <c r="AMC22" s="4"/>
      <c r="AMD22" s="4"/>
      <c r="AME22" s="4"/>
      <c r="AMF22" s="4"/>
      <c r="AMG22" s="4"/>
      <c r="AMH22" s="4"/>
      <c r="AMI22" s="4"/>
      <c r="AMJ22" s="4"/>
    </row>
    <row r="23" s="35" customFormat="true" ht="15" hidden="false" customHeight="false" outlineLevel="0" collapsed="false">
      <c r="A23" s="1"/>
      <c r="B23" s="2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</row>
    <row r="24" s="35" customFormat="true" ht="15" hidden="false" customHeight="false" outlineLevel="0" collapsed="false">
      <c r="A24" s="1"/>
      <c r="B24" s="2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</row>
    <row r="25" s="66" customFormat="true" ht="15" hidden="false" customHeight="false" outlineLevel="0" collapsed="false">
      <c r="A25" s="1"/>
      <c r="B25" s="2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ALX25" s="4"/>
      <c r="ALY25" s="4"/>
      <c r="ALZ25" s="4"/>
      <c r="AMA25" s="4"/>
      <c r="AMB25" s="4"/>
      <c r="AMC25" s="4"/>
      <c r="AMD25" s="4"/>
      <c r="AME25" s="4"/>
      <c r="AMF25" s="4"/>
      <c r="AMG25" s="4"/>
      <c r="AMH25" s="4"/>
      <c r="AMI25" s="4"/>
      <c r="AMJ25" s="4"/>
    </row>
    <row r="28" s="43" customFormat="true" ht="15" hidden="false" customHeight="false" outlineLevel="0" collapsed="false">
      <c r="A28" s="1"/>
      <c r="B28" s="2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</row>
    <row r="29" s="43" customFormat="true" ht="15" hidden="false" customHeight="false" outlineLevel="0" collapsed="false">
      <c r="A29" s="1"/>
      <c r="B29" s="2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</row>
    <row r="30" s="43" customFormat="true" ht="15" hidden="false" customHeight="false" outlineLevel="0" collapsed="false">
      <c r="A30" s="1"/>
      <c r="B30" s="2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</row>
    <row r="32" s="43" customFormat="true" ht="15" hidden="false" customHeight="false" outlineLevel="0" collapsed="false">
      <c r="A32" s="1"/>
      <c r="B32" s="2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N1"/>
    <mergeCell ref="A2:A3"/>
    <mergeCell ref="B2:B3"/>
    <mergeCell ref="C2:C3"/>
    <mergeCell ref="D2:D3"/>
    <mergeCell ref="E2:G2"/>
    <mergeCell ref="H2:J2"/>
    <mergeCell ref="K2:N2"/>
    <mergeCell ref="A7:G7"/>
    <mergeCell ref="K8:L8"/>
    <mergeCell ref="B9:D9"/>
    <mergeCell ref="H9:I9"/>
    <mergeCell ref="L9:M9"/>
    <mergeCell ref="B10:D10"/>
    <mergeCell ref="H10:I10"/>
    <mergeCell ref="H12:I12"/>
    <mergeCell ref="L12:M12"/>
    <mergeCell ref="B13:C13"/>
    <mergeCell ref="L13:M13"/>
    <mergeCell ref="A14:B14"/>
    <mergeCell ref="C14:I14"/>
    <mergeCell ref="A15:C15"/>
  </mergeCells>
  <conditionalFormatting sqref="J7">
    <cfRule type="cellIs" priority="2" operator="greaterThan" aboveAverage="0" equalAverage="0" bottom="0" percent="0" rank="0" text="" dxfId="0">
      <formula>33</formula>
    </cfRule>
  </conditionalFormatting>
  <conditionalFormatting sqref="J4:J6">
    <cfRule type="cellIs" priority="3" operator="greaterThan" aboveAverage="0" equalAverage="0" bottom="0" percent="0" rank="0" text="" dxfId="1">
      <formula>33</formula>
    </cfRule>
    <cfRule type="cellIs" priority="4" operator="greaterThan" aboveAverage="0" equalAverage="0" bottom="0" percent="0" rank="0" text="" dxfId="2">
      <formula>33</formula>
    </cfRule>
  </conditionalFormatting>
  <printOptions headings="false" gridLines="false" gridLinesSet="true" horizontalCentered="false" verticalCentered="false"/>
  <pageMargins left="0.236111111111111" right="0.236111111111111" top="0.354166666666667" bottom="0.39375" header="0.511805555555555" footer="0.511805555555555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2014-01-27T12:39:27Z</dcterms:created>
  <dc:creator>Comp I3</dc:creator>
  <dc:description/>
  <dc:language>ru-RU</dc:language>
  <cp:lastModifiedBy/>
  <cp:lastPrinted>2021-09-28T14:49:43Z</cp:lastPrinted>
  <dcterms:modified xsi:type="dcterms:W3CDTF">2021-10-12T16:22:22Z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