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НМЦК (канц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<sst xmlns="http://schemas.openxmlformats.org/spreadsheetml/2006/main" count="29" uniqueCount="29">
  <si>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Ед. изм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</si>
  <si>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</si>
  <si>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</si>
  <si>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</si>
  <si>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</si>
  <si>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</si>
  <si>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Источник информации о цене (руб./ед.изм.)</t>
  </si>
  <si>
    <r>
      <rPr>
        <b/>
        <sz val="10"/>
        <color indexed="8"/>
        <rFont val="Times New Roman"/>
        <family val="1"/>
      </rPr>
      <t>Расчет НМЦК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</si>
  <si>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Источник №1</t>
  </si>
  <si>
    <t>Источник №2</t>
  </si>
  <si>
    <t>НМЦК с учетом округления цены за единицу (руб.)</t>
  </si>
  <si>
    <t>Однородность совокупности значений выявленных цен, используемых в расчете НМЦК</t>
  </si>
  <si>
    <t>№ п/п</t>
  </si>
  <si>
    <t>Количество</t>
  </si>
  <si>
    <t>Минимальная цена за единицу изм. (руб.)</t>
  </si>
  <si>
    <t>НМЦК с учетом минимальной цены за единицу (руб.)</t>
  </si>
  <si>
    <t xml:space="preserve">Наименование товара </t>
  </si>
  <si>
    <r>
      <t xml:space="preserve">             Источниками информации для определения начальной (максимальной) цены контракта являются коммерческие предложения, прайс-листы. </t>
    </r>
    <r>
      <rPr>
        <b/>
        <sz val="10"/>
        <color indexed="8"/>
        <rFont val="Times New Roman"/>
        <family val="1"/>
      </rPr>
      <t xml:space="preserve">Начальная (максимальная) цена контракта рассчитана как средняя арифметическая величина на основании цен </t>
    </r>
    <r>
      <rPr>
        <b/>
        <sz val="10"/>
        <color indexed="10"/>
        <rFont val="Times New Roman"/>
        <family val="1"/>
      </rPr>
      <t>3 (трёх)</t>
    </r>
    <r>
      <rPr>
        <b/>
        <sz val="10"/>
        <color indexed="8"/>
        <rFont val="Times New Roman"/>
        <family val="1"/>
      </rPr>
      <t xml:space="preserve"> коммерческих предложений.</t>
    </r>
    <r>
      <rPr>
        <sz val="10"/>
        <color indexed="8"/>
        <rFont val="Times New Roman"/>
        <family val="1"/>
      </rPr>
      <t xml:space="preserve"> Оригиналы коммерческих предложений хранятся у Заказчика.</t>
    </r>
  </si>
  <si>
    <r>
      <t xml:space="preserve">Таблица 2.  </t>
    </r>
    <r>
      <rPr>
        <b/>
        <sz val="11"/>
        <color indexed="8"/>
        <rFont val="Times New Roman"/>
        <family val="1"/>
      </rPr>
      <t xml:space="preserve">Обоснование начальной (максимальной) цены контракта на закупку                                                                                                                      </t>
    </r>
  </si>
  <si>
    <r>
      <t xml:space="preserve">УТВЕРЖДАЮ
И.о.Генерального директора МУП "ТеплоЭнерго" 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</si>
  <si>
    <t>Начальная (максимальная) цена контракта определена методом сопоставимых рыночных цен (анализа рынка), в соответствии с требованиями № 223-ФЗ «О контрактной системе в сфере закупок товаров, работ, услуг для обеспечения государственных и муниципальных нужд» и с учётом Методических рекомендаций по применению методов определения начальной (максимальной) цены контракта.</t>
  </si>
  <si>
    <t>С.Б. Жидов</t>
  </si>
  <si>
    <r>
      <rPr>
        <b/>
        <sz val="10"/>
        <color indexed="8"/>
        <rFont val="Times New Roman"/>
        <family val="1"/>
      </rPr>
      <t>Исполнитель:</t>
    </r>
    <r>
      <rPr>
        <sz val="10"/>
        <color indexed="8"/>
        <rFont val="Times New Roman"/>
        <family val="1"/>
      </rPr>
      <t xml:space="preserve"> ___________________ ./ Деревянко С.В./               </t>
    </r>
    <r>
      <rPr>
        <sz val="10"/>
        <color indexed="9"/>
        <rFont val="Times New Roman"/>
        <family val="1"/>
      </rPr>
      <t>___________</t>
    </r>
    <r>
      <rPr>
        <sz val="7"/>
        <color indexed="8"/>
        <rFont val="Times New Roman"/>
        <family val="1"/>
      </rPr>
      <t>(подпись/расшифровка подписи)</t>
    </r>
  </si>
  <si>
    <t xml:space="preserve">соли Галит  для нужд Муниципального унитарного предприятия “ТеплоЭнерго"
</t>
  </si>
  <si>
    <t>Концентрата минерального галит тип «С» высший сорт</t>
  </si>
  <si>
    <t>тонн</t>
  </si>
  <si>
    <t>коммерческое предложение № 1012 от 25.11.21</t>
  </si>
  <si>
    <t>коммерческое предложение №253 от 25.11.21</t>
  </si>
  <si>
    <t>коммерческое предложение № 243 от 30.11. 2021г.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</si>
</sst>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top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left" wrapText="1"/>
    </xf>
    <xf numFmtId="2" fontId="48" fillId="0" borderId="0" xfId="0" applyNumberFormat="1" applyFont="1" applyAlignment="1">
      <alignment/>
    </xf>
    <xf numFmtId="0" fontId="52" fillId="34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5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6</xdr:row>
      <xdr:rowOff>952500</xdr:rowOff>
    </xdr:from>
    <xdr:to>
      <xdr:col>10</xdr:col>
      <xdr:colOff>0</xdr:colOff>
      <xdr:row>6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819525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6</xdr:row>
      <xdr:rowOff>1238250</xdr:rowOff>
    </xdr:from>
    <xdr:to>
      <xdr:col>10</xdr:col>
      <xdr:colOff>457200</xdr:colOff>
      <xdr:row>6</xdr:row>
      <xdr:rowOff>1466850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41052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</xdr:row>
      <xdr:rowOff>952500</xdr:rowOff>
    </xdr:from>
    <xdr:to>
      <xdr:col>10</xdr:col>
      <xdr:colOff>0</xdr:colOff>
      <xdr:row>6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819525"/>
          <a:ext cx="1019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6</xdr:row>
      <xdr:rowOff>1238250</xdr:rowOff>
    </xdr:from>
    <xdr:to>
      <xdr:col>10</xdr:col>
      <xdr:colOff>457200</xdr:colOff>
      <xdr:row>6</xdr:row>
      <xdr:rowOff>1466850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41052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6</xdr:row>
      <xdr:rowOff>952500</xdr:rowOff>
    </xdr:from>
    <xdr:to>
      <xdr:col>12</xdr:col>
      <xdr:colOff>0</xdr:colOff>
      <xdr:row>6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3819525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6</xdr:row>
      <xdr:rowOff>923925</xdr:rowOff>
    </xdr:from>
    <xdr:to>
      <xdr:col>10</xdr:col>
      <xdr:colOff>1019175</xdr:colOff>
      <xdr:row>6</xdr:row>
      <xdr:rowOff>1362075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37909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5</xdr:row>
      <xdr:rowOff>523875</xdr:rowOff>
    </xdr:from>
    <xdr:to>
      <xdr:col>12</xdr:col>
      <xdr:colOff>1276350</xdr:colOff>
      <xdr:row>5</xdr:row>
      <xdr:rowOff>523875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72475" y="286702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5</xdr:row>
      <xdr:rowOff>523875</xdr:rowOff>
    </xdr:from>
    <xdr:to>
      <xdr:col>12</xdr:col>
      <xdr:colOff>457200</xdr:colOff>
      <xdr:row>5</xdr:row>
      <xdr:rowOff>523875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28670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tabSelected="1" zoomScale="90" zoomScaleNormal="90" zoomScalePageLayoutView="0" workbookViewId="0" topLeftCell="A1">
      <selection activeCell="T7" sqref="T7"/>
    </sheetView>
  </sheetViews>
  <sheetFormatPr defaultColWidth="9.140625" defaultRowHeight="15"/>
  <cols>
    <col min="1" max="1" width="3.8515625" style="2" customWidth="1"/>
    <col min="2" max="2" width="26.8515625" style="2" customWidth="1"/>
    <col min="3" max="3" width="7.421875" style="2" customWidth="1"/>
    <col min="4" max="4" width="8.7109375" style="2" customWidth="1"/>
    <col min="5" max="5" width="0.13671875" style="2" customWidth="1"/>
    <col min="6" max="6" width="0.42578125" style="2" hidden="1" customWidth="1"/>
    <col min="7" max="7" width="15.00390625" style="2" customWidth="1"/>
    <col min="8" max="9" width="9.00390625" style="2" customWidth="1"/>
    <col min="10" max="10" width="15.57421875" style="2" customWidth="1"/>
    <col min="11" max="11" width="15.421875" style="2" customWidth="1"/>
    <col min="12" max="12" width="14.28125" style="2" customWidth="1"/>
    <col min="13" max="13" width="19.140625" style="2" customWidth="1"/>
    <col min="14" max="14" width="21.00390625" style="2" customWidth="1"/>
    <col min="15" max="15" width="14.7109375" style="2" customWidth="1"/>
    <col min="16" max="16" width="15.140625" style="2" customWidth="1"/>
    <col min="17" max="17" width="0.42578125" style="2" customWidth="1"/>
    <col min="18" max="18" width="0.2890625" style="2" customWidth="1"/>
    <col min="19" max="16384" width="9.140625" style="2" customWidth="1"/>
  </cols>
  <sheetData>
    <row r="1" spans="1:31" ht="61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 t="s">
        <v>19</v>
      </c>
      <c r="N1" s="53"/>
      <c r="O1" s="53"/>
      <c r="P1" s="53"/>
      <c r="Q1" s="53"/>
      <c r="R1" s="53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</row>
    <row r="2" spans="1:3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4" t="s">
        <v>21</v>
      </c>
      <c r="N2" s="34"/>
      <c r="O2" s="34"/>
      <c r="P2" s="34"/>
      <c r="Q2" s="19"/>
      <c r="R2" s="19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</row>
    <row r="3" spans="1:31" ht="34.5" customHeight="1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4.5" customHeight="1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16" ht="39" customHeight="1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8" ht="41.25" customHeight="1">
      <c r="A6" s="35" t="s">
        <v>12</v>
      </c>
      <c r="B6" s="35" t="s">
        <v>16</v>
      </c>
      <c r="C6" s="35" t="s">
        <v>0</v>
      </c>
      <c r="D6" s="35" t="s">
        <v>13</v>
      </c>
      <c r="E6" s="43" t="s">
        <v>6</v>
      </c>
      <c r="F6" s="43"/>
      <c r="G6" s="43"/>
      <c r="H6" s="43"/>
      <c r="I6" s="43"/>
      <c r="J6" s="44" t="s">
        <v>11</v>
      </c>
      <c r="K6" s="45"/>
      <c r="L6" s="46"/>
      <c r="M6" s="37" t="s">
        <v>7</v>
      </c>
      <c r="N6" s="39" t="s">
        <v>4</v>
      </c>
      <c r="O6" s="41" t="s">
        <v>5</v>
      </c>
      <c r="P6" s="39" t="s">
        <v>10</v>
      </c>
      <c r="Q6" s="48" t="s">
        <v>14</v>
      </c>
      <c r="R6" s="50" t="s">
        <v>15</v>
      </c>
    </row>
    <row r="7" spans="1:18" s="1" customFormat="1" ht="123" customHeight="1">
      <c r="A7" s="35"/>
      <c r="B7" s="35"/>
      <c r="C7" s="35"/>
      <c r="D7" s="35"/>
      <c r="E7" s="16" t="s">
        <v>8</v>
      </c>
      <c r="F7" s="16" t="s">
        <v>9</v>
      </c>
      <c r="G7" s="16" t="s">
        <v>26</v>
      </c>
      <c r="H7" s="16" t="s">
        <v>27</v>
      </c>
      <c r="I7" s="16" t="s">
        <v>28</v>
      </c>
      <c r="J7" s="3" t="s">
        <v>3</v>
      </c>
      <c r="K7" s="3" t="s">
        <v>1</v>
      </c>
      <c r="L7" s="4" t="s">
        <v>2</v>
      </c>
      <c r="M7" s="38"/>
      <c r="N7" s="40"/>
      <c r="O7" s="42"/>
      <c r="P7" s="40"/>
      <c r="Q7" s="49"/>
      <c r="R7" s="51"/>
    </row>
    <row r="8" spans="1:18" s="1" customFormat="1" ht="53.25" customHeight="1">
      <c r="A8" s="32">
        <v>1</v>
      </c>
      <c r="B8" s="21" t="s">
        <v>24</v>
      </c>
      <c r="C8" s="8" t="s">
        <v>25</v>
      </c>
      <c r="D8" s="8">
        <v>20</v>
      </c>
      <c r="E8" s="9">
        <v>0</v>
      </c>
      <c r="F8" s="9">
        <v>0</v>
      </c>
      <c r="G8" s="26">
        <v>7200</v>
      </c>
      <c r="H8" s="27">
        <v>6141.87</v>
      </c>
      <c r="I8" s="26">
        <v>8000</v>
      </c>
      <c r="J8" s="10">
        <f>AVERAGE(G8:I8)</f>
        <v>7113.956666666666</v>
      </c>
      <c r="K8" s="11">
        <f>SQRT(((SUM((POWER(G8-J8,2)),(POWER(H8-J8,2)),(POWER(I8-J8,2)))/(COLUMNS(G8:I8)-1))))</f>
        <v>932.0484781562241</v>
      </c>
      <c r="L8" s="20">
        <f>K8/J8*100</f>
        <v>13.101689001332462</v>
      </c>
      <c r="M8" s="22">
        <f>((D8/3)*(SUM(G8:I8)))</f>
        <v>142279.13333333333</v>
      </c>
      <c r="N8" s="23">
        <f>M8/D8</f>
        <v>7113.956666666667</v>
      </c>
      <c r="O8" s="22">
        <f>ROUND(N8,2)</f>
        <v>7113.96</v>
      </c>
      <c r="P8" s="22">
        <f>O8*D8</f>
        <v>142279.2</v>
      </c>
      <c r="Q8" s="30"/>
      <c r="R8" s="31"/>
    </row>
    <row r="9" spans="1:18" s="1" customFormat="1" ht="42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8"/>
      <c r="N9" s="14"/>
      <c r="O9" s="14"/>
      <c r="P9" s="29">
        <f>SUM(P8:P8)</f>
        <v>142279.2</v>
      </c>
      <c r="Q9" s="17"/>
      <c r="R9" s="17"/>
    </row>
    <row r="10" spans="1:18" s="1" customFormat="1" ht="42" customHeight="1">
      <c r="A10" s="36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7"/>
      <c r="R10" s="17"/>
    </row>
    <row r="11" spans="1:16" ht="30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33" customHeight="1">
      <c r="A12" s="33" t="s">
        <v>22</v>
      </c>
      <c r="B12" s="33"/>
      <c r="C12" s="33"/>
      <c r="D12" s="33"/>
      <c r="E12" s="33"/>
      <c r="F12" s="33"/>
      <c r="G12" s="33"/>
      <c r="H12" s="33"/>
      <c r="I12" s="33"/>
      <c r="J12" s="33"/>
      <c r="K12" s="15"/>
      <c r="L12" s="15"/>
      <c r="M12" s="15"/>
      <c r="N12" s="15"/>
      <c r="O12" s="15"/>
      <c r="P12" s="15"/>
    </row>
    <row r="13" spans="1:17" ht="33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7"/>
    </row>
    <row r="14" ht="66.75" customHeight="1"/>
  </sheetData>
  <sheetProtection formatCells="0" formatColumns="0" formatRows="0" insertColumns="0" insertRows="0" insertHyperlinks="0" deleteColumns="0" deleteRows="0" sort="0" autoFilter="0" pivotTables="0"/>
  <mergeCells count="20">
    <mergeCell ref="A4:R4"/>
    <mergeCell ref="Q6:Q7"/>
    <mergeCell ref="R6:R7"/>
    <mergeCell ref="A1:L1"/>
    <mergeCell ref="M1:R1"/>
    <mergeCell ref="A3:P3"/>
    <mergeCell ref="A5:P5"/>
    <mergeCell ref="A6:A7"/>
    <mergeCell ref="B6:B7"/>
    <mergeCell ref="C6:C7"/>
    <mergeCell ref="A12:J12"/>
    <mergeCell ref="M2:P2"/>
    <mergeCell ref="D6:D7"/>
    <mergeCell ref="A10:P10"/>
    <mergeCell ref="M6:M7"/>
    <mergeCell ref="N6:N7"/>
    <mergeCell ref="O6:O7"/>
    <mergeCell ref="P6:P7"/>
    <mergeCell ref="E6:I6"/>
    <mergeCell ref="J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:A16"/>
    </sheetView>
  </sheetViews>
  <sheetFormatPr defaultColWidth="9.140625" defaultRowHeight="15"/>
  <sheetData>
    <row r="1" ht="15.75" thickBot="1">
      <c r="A1" s="24"/>
    </row>
    <row r="2" ht="15.75" thickBot="1">
      <c r="A2" s="25"/>
    </row>
    <row r="3" ht="15.75" thickBot="1">
      <c r="A3" s="25"/>
    </row>
    <row r="4" ht="15.75" thickBot="1">
      <c r="A4" s="25"/>
    </row>
    <row r="5" ht="15.75" thickBot="1">
      <c r="A5" s="25"/>
    </row>
    <row r="6" ht="15.75" thickBot="1">
      <c r="A6" s="25"/>
    </row>
    <row r="7" ht="15.75" thickBot="1">
      <c r="A7" s="25"/>
    </row>
    <row r="8" ht="15.75" thickBot="1">
      <c r="A8" s="25"/>
    </row>
    <row r="9" ht="15.75" thickBot="1">
      <c r="A9" s="25"/>
    </row>
    <row r="10" ht="15.75" thickBot="1">
      <c r="A10" s="25"/>
    </row>
    <row r="11" ht="15.75" thickBot="1">
      <c r="A11" s="25"/>
    </row>
    <row r="12" ht="15.75" thickBot="1">
      <c r="A12" s="25"/>
    </row>
    <row r="13" ht="15.75" thickBot="1">
      <c r="A13" s="25"/>
    </row>
    <row r="14" ht="15.75" thickBot="1">
      <c r="A14" s="25"/>
    </row>
    <row r="15" ht="15.75" thickBot="1">
      <c r="A15" s="25"/>
    </row>
    <row r="16" ht="15.75" thickBot="1">
      <c r="A16" s="2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Буренков</cp:lastModifiedBy>
  <cp:lastPrinted>2019-09-11T05:19:10Z</cp:lastPrinted>
  <dcterms:created xsi:type="dcterms:W3CDTF">2014-01-15T18:15:09Z</dcterms:created>
  <dcterms:modified xsi:type="dcterms:W3CDTF">2021-12-03T13:01:37Z</dcterms:modified>
  <cp:category/>
  <cp:version/>
  <cp:contentType/>
  <cp:contentStatus/>
</cp:coreProperties>
</file>