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585" windowWidth="10860" windowHeight="11460" activeTab="0"/>
  </bookViews>
  <sheets>
    <sheet name="обосн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<sst xmlns="http://schemas.openxmlformats.org/spreadsheetml/2006/main" count="38" uniqueCount="37">
  <si>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Кол-во</t>
  </si>
  <si>
    <t xml:space="preserve">                                                              Приложение № 2 к документации.</t>
  </si>
  <si>
    <t>№</t>
  </si>
  <si>
    <t>Ед. изм по ОКЕИ</t>
  </si>
  <si>
    <t>Ценовая информация (коммерч. предложения, сведения из реестра контрактов, иная)  (руб./ед.изм.)</t>
  </si>
  <si>
    <t>Однородность совокупности значений выявленных цен, используемых в расчете Н(М)ЦК, ЦКЕП</t>
  </si>
  <si>
    <t>Количество предложений и иных источников информации</t>
  </si>
  <si>
    <r>
      <t xml:space="preserve">Средняя арифметическая цена за единицу     </t>
    </r>
    <r>
      <rPr>
        <b/>
        <i/>
        <sz val="10"/>
        <color indexed="8"/>
        <rFont val="Times New Roman"/>
        <family val="1"/>
      </rPr>
      <t xml:space="preserve">&lt;ц&gt;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</si>
  <si>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</si>
  <si>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</si>
  <si>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</si>
  <si>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до сотых долей после запятой (руб.)</t>
  </si>
  <si>
    <t>Итого:</t>
  </si>
  <si>
    <t>рублей</t>
  </si>
  <si>
    <t>Основные характеристики объекта закупки</t>
  </si>
  <si>
    <t>Цена включает в себя затраты на хранение, транспортировку, погрузку-разгрузку, страхование, уплату налогов, сборов и других обязательных платежей.</t>
  </si>
  <si>
    <t>Метод сопоставимых рыночных цен (анализ рынка)</t>
  </si>
  <si>
    <t>Наименование объекта закупки</t>
  </si>
  <si>
    <t>кг</t>
  </si>
  <si>
    <t>Используемый метод определения Н(М)Ц договора с обоснованием:</t>
  </si>
  <si>
    <t>В результате проведенного расчета Н(М)Ц договора составила:</t>
  </si>
  <si>
    <t xml:space="preserve">* При определении Н(М)Ц договора 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Программное обеспечение Официального сайта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не позволяет проводить операции с такими значениями. Поэтому в случае необходимости Заказчиком применяется округление таких показателей согласно принятым математическим правилам.
</t>
  </si>
  <si>
    <t>Н(М)Ц договора, определяемая методом сопоставимых рыночных цен (анализа рынка)*</t>
  </si>
  <si>
    <r>
      <t>Расчет Н(М)Ц договора по формуле</t>
    </r>
    <r>
      <rPr>
        <sz val="10"/>
        <color indexed="8"/>
        <rFont val="Times New Roman"/>
        <family val="1"/>
      </rPr>
      <t xml:space="preserve"> (v - количество (объем) закупаемого товара (работы, услуги);
n - количество значений, используемых в расчете;
i - номер источника ценовой информации;
     </t>
    </r>
    <r>
      <rPr>
        <i/>
        <sz val="10"/>
        <color indexed="8"/>
        <rFont val="Times New Roman"/>
        <family val="1"/>
      </rP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- цена единицы)</t>
    </r>
  </si>
  <si>
    <t>Н(М)Ц договора с учетом округления цены за единицу (руб.)</t>
  </si>
  <si>
    <t>Расчет Н(М)Ц договора</t>
  </si>
  <si>
    <t>Ф.И.О. исполнителя:  тел 8963 1313 985</t>
  </si>
  <si>
    <t>Сметана 20% , Творог 1.8%</t>
  </si>
  <si>
    <t>Сметана 20%</t>
  </si>
  <si>
    <t>Творог 1,8%</t>
  </si>
  <si>
    <t>Утверждаю:                                                                          Директор ГБУ Стерлитамакский психоневрорлогический интернат __________________________________Биктимеров И.Х</t>
  </si>
  <si>
    <t>Ценовое предложение №1 вх №1663от 02.12.2021г</t>
  </si>
  <si>
    <t>Ценовое предложение №2 вх №1663 от 02.12.2021</t>
  </si>
  <si>
    <t>Дата подготовки обоснования НМЦ договора 02.12.2021</t>
  </si>
  <si>
    <t>Контрактный управляющий_______________________Гавриш П.В</t>
  </si>
  <si>
    <t xml:space="preserve">Обоснование начальной (максимальной) цены договора
Поставка продуктов питания (сметана,творог) на 2022 г </t>
  </si>
  <si>
    <t>Ценовое предложение №3 вх 1665 от 02.12.21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</si>
</sst>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&quot;₽&quot;"/>
    <numFmt numFmtId="171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10" borderId="11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distributed"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1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46" fillId="33" borderId="13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1" fontId="10" fillId="33" borderId="13" xfId="0" applyNumberFormat="1" applyFont="1" applyFill="1" applyBorder="1" applyAlignment="1">
      <alignment horizontal="distributed" vertical="top" wrapText="1"/>
    </xf>
    <xf numFmtId="164" fontId="10" fillId="33" borderId="13" xfId="0" applyNumberFormat="1" applyFont="1" applyFill="1" applyBorder="1" applyAlignment="1">
      <alignment horizontal="distributed" vertical="top" wrapText="1"/>
    </xf>
    <xf numFmtId="0" fontId="10" fillId="33" borderId="13" xfId="0" applyFont="1" applyFill="1" applyBorder="1" applyAlignment="1">
      <alignment horizontal="distributed" vertical="top"/>
    </xf>
    <xf numFmtId="10" fontId="10" fillId="33" borderId="13" xfId="0" applyNumberFormat="1" applyFont="1" applyFill="1" applyBorder="1" applyAlignment="1">
      <alignment horizontal="distributed" vertical="top"/>
    </xf>
    <xf numFmtId="2" fontId="10" fillId="33" borderId="13" xfId="0" applyNumberFormat="1" applyFont="1" applyFill="1" applyBorder="1" applyAlignment="1">
      <alignment horizontal="distributed" vertical="top" wrapText="1"/>
    </xf>
    <xf numFmtId="165" fontId="10" fillId="33" borderId="13" xfId="0" applyNumberFormat="1" applyFont="1" applyFill="1" applyBorder="1" applyAlignment="1">
      <alignment horizontal="distributed" vertical="top" wrapText="1"/>
    </xf>
    <xf numFmtId="4" fontId="10" fillId="33" borderId="13" xfId="0" applyNumberFormat="1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vertical="center"/>
    </xf>
    <xf numFmtId="0" fontId="5" fillId="10" borderId="12" xfId="0" applyFont="1" applyFill="1" applyBorder="1" applyAlignment="1">
      <alignment horizontal="center" vertical="center" textRotation="90" wrapText="1"/>
    </xf>
    <xf numFmtId="0" fontId="5" fillId="35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5" fillId="1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10" borderId="17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790575</xdr:rowOff>
    </xdr:from>
    <xdr:to>
      <xdr:col>11</xdr:col>
      <xdr:colOff>0</xdr:colOff>
      <xdr:row>9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02920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771525</xdr:rowOff>
    </xdr:from>
    <xdr:to>
      <xdr:col>9</xdr:col>
      <xdr:colOff>1019175</xdr:colOff>
      <xdr:row>9</xdr:row>
      <xdr:rowOff>1143000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501015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9</xdr:row>
      <xdr:rowOff>1333500</xdr:rowOff>
    </xdr:from>
    <xdr:to>
      <xdr:col>11</xdr:col>
      <xdr:colOff>1504950</xdr:colOff>
      <xdr:row>9</xdr:row>
      <xdr:rowOff>1638300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5572125"/>
          <a:ext cx="1485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10</xdr:row>
      <xdr:rowOff>190500</xdr:rowOff>
    </xdr:from>
    <xdr:to>
      <xdr:col>11</xdr:col>
      <xdr:colOff>1504950</xdr:colOff>
      <xdr:row>10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70675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0" zoomScaleNormal="80" zoomScalePageLayoutView="0" workbookViewId="0" topLeftCell="A2">
      <selection activeCell="G11" sqref="G11"/>
    </sheetView>
  </sheetViews>
  <sheetFormatPr defaultColWidth="9.140625" defaultRowHeight="15"/>
  <cols>
    <col min="1" max="1" width="4.7109375" style="1" customWidth="1"/>
    <col min="2" max="2" width="27.00390625" style="1" customWidth="1"/>
    <col min="3" max="3" width="5.8515625" style="1" customWidth="1"/>
    <col min="4" max="4" width="6.8515625" style="1" customWidth="1"/>
    <col min="5" max="5" width="9.7109375" style="1" customWidth="1"/>
    <col min="6" max="7" width="9.8515625" style="1" customWidth="1"/>
    <col min="8" max="8" width="7.28125" style="1" customWidth="1"/>
    <col min="9" max="9" width="16.71093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3.8515625" style="1" customWidth="1"/>
    <col min="14" max="14" width="11.00390625" style="1" customWidth="1"/>
    <col min="15" max="15" width="26.8515625" style="1" customWidth="1"/>
    <col min="16" max="16384" width="9.140625" style="1" customWidth="1"/>
  </cols>
  <sheetData>
    <row r="1" ht="15.75" customHeight="1" hidden="1">
      <c r="J1" s="2" t="s">
        <v>1</v>
      </c>
    </row>
    <row r="2" spans="10:15" ht="82.5" customHeight="1">
      <c r="J2" s="2"/>
      <c r="M2" s="48" t="s">
        <v>30</v>
      </c>
      <c r="N2" s="48"/>
      <c r="O2" s="48"/>
    </row>
    <row r="3" spans="10:15" ht="15.75">
      <c r="J3" s="2"/>
      <c r="M3" s="30"/>
      <c r="N3" s="30"/>
      <c r="O3" s="30"/>
    </row>
    <row r="4" spans="1:15" ht="32.2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59.25" customHeight="1">
      <c r="A6" s="46" t="s">
        <v>14</v>
      </c>
      <c r="B6" s="47"/>
      <c r="C6" s="64" t="s">
        <v>27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ht="48" customHeight="1">
      <c r="A7" s="46" t="s">
        <v>19</v>
      </c>
      <c r="B7" s="47"/>
      <c r="C7" s="67" t="s">
        <v>16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</row>
    <row r="8" spans="1:15" ht="24" customHeight="1">
      <c r="A8" s="46" t="s">
        <v>25</v>
      </c>
      <c r="B8" s="4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47"/>
    </row>
    <row r="9" spans="1:15" ht="56.25" customHeight="1">
      <c r="A9" s="56" t="s">
        <v>2</v>
      </c>
      <c r="B9" s="56" t="s">
        <v>17</v>
      </c>
      <c r="C9" s="71" t="s">
        <v>3</v>
      </c>
      <c r="D9" s="58" t="s">
        <v>0</v>
      </c>
      <c r="E9" s="60" t="s">
        <v>4</v>
      </c>
      <c r="F9" s="60"/>
      <c r="G9" s="60"/>
      <c r="H9" s="60"/>
      <c r="I9" s="54" t="s">
        <v>5</v>
      </c>
      <c r="J9" s="54"/>
      <c r="K9" s="54"/>
      <c r="L9" s="55" t="s">
        <v>22</v>
      </c>
      <c r="M9" s="55"/>
      <c r="N9" s="55"/>
      <c r="O9" s="55"/>
    </row>
    <row r="10" spans="1:15" ht="207.75" customHeight="1">
      <c r="A10" s="57"/>
      <c r="B10" s="57"/>
      <c r="C10" s="72"/>
      <c r="D10" s="59"/>
      <c r="E10" s="45" t="s">
        <v>31</v>
      </c>
      <c r="F10" s="45" t="s">
        <v>32</v>
      </c>
      <c r="G10" s="45" t="s">
        <v>36</v>
      </c>
      <c r="H10" s="44" t="s">
        <v>6</v>
      </c>
      <c r="I10" s="23" t="s">
        <v>7</v>
      </c>
      <c r="J10" s="24" t="s">
        <v>8</v>
      </c>
      <c r="K10" s="24" t="s">
        <v>9</v>
      </c>
      <c r="L10" s="24" t="s">
        <v>23</v>
      </c>
      <c r="M10" s="25" t="s">
        <v>10</v>
      </c>
      <c r="N10" s="25" t="s">
        <v>11</v>
      </c>
      <c r="O10" s="31" t="s">
        <v>24</v>
      </c>
    </row>
    <row r="11" spans="1:15" s="3" customFormat="1" ht="15">
      <c r="A11" s="28">
        <v>1</v>
      </c>
      <c r="B11" s="29" t="s">
        <v>28</v>
      </c>
      <c r="C11" s="27" t="s">
        <v>18</v>
      </c>
      <c r="D11" s="32">
        <v>402</v>
      </c>
      <c r="E11" s="42">
        <v>221</v>
      </c>
      <c r="F11" s="34">
        <v>190</v>
      </c>
      <c r="G11" s="33">
        <v>153.21</v>
      </c>
      <c r="H11" s="35">
        <v>3</v>
      </c>
      <c r="I11" s="36">
        <f>AVERAGE(E11:G11)</f>
        <v>188.07000000000002</v>
      </c>
      <c r="J11" s="37">
        <f>STDEV(E11:G11)</f>
        <v>33.93618570199064</v>
      </c>
      <c r="K11" s="38">
        <f>J11/I11</f>
        <v>0.18044443931509882</v>
      </c>
      <c r="L11" s="39">
        <f>((D11/H11)*(SUM(E11:G11)))</f>
        <v>75604.14</v>
      </c>
      <c r="M11" s="40">
        <f>I11</f>
        <v>188.07000000000002</v>
      </c>
      <c r="N11" s="41">
        <v>188.07</v>
      </c>
      <c r="O11" s="41">
        <f>N11*D11</f>
        <v>75604.14</v>
      </c>
    </row>
    <row r="12" spans="1:15" s="3" customFormat="1" ht="15">
      <c r="A12" s="28">
        <v>2</v>
      </c>
      <c r="B12" s="29" t="s">
        <v>29</v>
      </c>
      <c r="C12" s="27" t="s">
        <v>18</v>
      </c>
      <c r="D12" s="32">
        <v>1350</v>
      </c>
      <c r="E12" s="42">
        <v>250</v>
      </c>
      <c r="F12" s="34">
        <v>220</v>
      </c>
      <c r="G12" s="33">
        <v>280</v>
      </c>
      <c r="H12" s="35">
        <v>3</v>
      </c>
      <c r="I12" s="36">
        <f>AVERAGE(E12:G12)</f>
        <v>250</v>
      </c>
      <c r="J12" s="37">
        <f>STDEV(E12:G12)</f>
        <v>30</v>
      </c>
      <c r="K12" s="38">
        <f>J12/I12</f>
        <v>0.12</v>
      </c>
      <c r="L12" s="39">
        <f>((D12/H12)*(SUM(E12:G12)))</f>
        <v>337500</v>
      </c>
      <c r="M12" s="40">
        <f>I12</f>
        <v>250</v>
      </c>
      <c r="N12" s="41">
        <f>M12</f>
        <v>250</v>
      </c>
      <c r="O12" s="41">
        <f>N12*D12</f>
        <v>337500</v>
      </c>
    </row>
    <row r="13" spans="1:15" ht="12.75">
      <c r="A13" s="4"/>
      <c r="B13" s="5"/>
      <c r="C13" s="6"/>
      <c r="D13" s="6"/>
      <c r="E13" s="7"/>
      <c r="F13" s="7"/>
      <c r="G13" s="7"/>
      <c r="H13" s="8"/>
      <c r="I13" s="9"/>
      <c r="J13" s="10"/>
      <c r="K13" s="11"/>
      <c r="L13" s="12"/>
      <c r="M13" s="13"/>
      <c r="N13" s="12" t="s">
        <v>12</v>
      </c>
      <c r="O13" s="14">
        <f>SUM(O11:O12)</f>
        <v>413104.14</v>
      </c>
    </row>
    <row r="14" spans="1:15" ht="15.75">
      <c r="A14" s="49" t="s">
        <v>20</v>
      </c>
      <c r="B14" s="49"/>
      <c r="C14" s="49"/>
      <c r="D14" s="49"/>
      <c r="E14" s="49"/>
      <c r="F14" s="49"/>
      <c r="G14" s="49"/>
      <c r="H14" s="49"/>
      <c r="I14" s="43">
        <f>O13</f>
        <v>413104.14</v>
      </c>
      <c r="J14" s="16" t="s">
        <v>13</v>
      </c>
      <c r="K14" s="16"/>
      <c r="L14" s="16"/>
      <c r="M14" s="16"/>
      <c r="N14" s="16"/>
      <c r="O14" s="15"/>
    </row>
    <row r="15" spans="1:15" s="17" customFormat="1" ht="20.25" customHeight="1">
      <c r="A15" s="51" t="s">
        <v>15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18" customFormat="1" ht="75.75" customHeight="1">
      <c r="A16" s="51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7" customFormat="1" ht="34.5" customHeight="1">
      <c r="A17" s="52"/>
      <c r="B17" s="52"/>
      <c r="C17" s="62" t="s">
        <v>33</v>
      </c>
      <c r="D17" s="62"/>
      <c r="E17" s="62"/>
      <c r="F17" s="62"/>
      <c r="G17" s="62"/>
      <c r="H17" s="62"/>
      <c r="I17" s="62"/>
      <c r="J17" s="19"/>
      <c r="K17" s="19"/>
      <c r="L17" s="19"/>
      <c r="M17" s="19"/>
      <c r="N17" s="19"/>
      <c r="O17" s="19"/>
    </row>
    <row r="18" spans="1:16" s="17" customFormat="1" ht="15.75">
      <c r="A18" s="63" t="s">
        <v>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9"/>
      <c r="P18" s="20"/>
    </row>
    <row r="19" spans="1:11" ht="15.75">
      <c r="A19" s="70"/>
      <c r="B19" s="70"/>
      <c r="C19" s="2"/>
      <c r="D19" s="21"/>
      <c r="E19" s="21"/>
      <c r="F19" s="21"/>
      <c r="G19" s="21"/>
      <c r="H19" s="21"/>
      <c r="J19" s="70"/>
      <c r="K19" s="70"/>
    </row>
    <row r="20" spans="1:8" s="19" customFormat="1" ht="15.75">
      <c r="A20" s="61" t="s">
        <v>26</v>
      </c>
      <c r="B20" s="61"/>
      <c r="C20" s="61"/>
      <c r="D20" s="61"/>
      <c r="E20" s="61"/>
      <c r="F20" s="61"/>
      <c r="G20" s="61"/>
      <c r="H20" s="22"/>
    </row>
    <row r="21" spans="1:15" s="19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1:15" s="19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4">
    <mergeCell ref="A20:G20"/>
    <mergeCell ref="C17:I17"/>
    <mergeCell ref="A18:N18"/>
    <mergeCell ref="A8:B8"/>
    <mergeCell ref="C6:O6"/>
    <mergeCell ref="C7:O7"/>
    <mergeCell ref="A19:B19"/>
    <mergeCell ref="J19:K19"/>
    <mergeCell ref="B9:B10"/>
    <mergeCell ref="C9:C10"/>
    <mergeCell ref="A16:O16"/>
    <mergeCell ref="A17:B17"/>
    <mergeCell ref="C8:O8"/>
    <mergeCell ref="I9:K9"/>
    <mergeCell ref="L9:O9"/>
    <mergeCell ref="A9:A10"/>
    <mergeCell ref="D9:D10"/>
    <mergeCell ref="E9:H9"/>
    <mergeCell ref="A6:B6"/>
    <mergeCell ref="A7:B7"/>
    <mergeCell ref="M2:O2"/>
    <mergeCell ref="A14:H14"/>
    <mergeCell ref="A4:O4"/>
    <mergeCell ref="A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2021-12-05T16:58:44Z</dcterms:modified>
  <cp:category/>
  <cp:version/>
  <cp:contentType/>
  <cp:contentStatus/>
</cp:coreProperties>
</file>