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960" activeTab="0"/>
  </bookViews>
  <sheets>
    <sheet name="НМЦК 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<sst xmlns="http://schemas.openxmlformats.org/spreadsheetml/2006/main" count="28" uniqueCount="26">
  <si>
    <t>Начальная (максимальная) цена контракта установлена в соответствии с приказом Минэкономразвития РФ от 02,10,13 № 567 «Об утверждении методических рекомендаций по применению методов определения начальной (максимальной) цены контракта, цены контракта заключаемого с единственным поставщиком (подрядчиком, исполнителем)» методом сопоставимых рыночных цен (анализа рынка) на товары, являющиеся предметом аукциона, так как является приоритетным для определения и обоснования НМЦК, В соответствии с п, 3,7,1, вышеуказанного нормативного акта Заказчиком были направлены соответствующие запросы о предоставлении ценовой информации Поставщикам товаров, являющихся предметом закупки, осуществлен поиск ценовой информации в реестре контрактов, заключенных заказчиками, исследованы информационные сайты, В соответствии  с п,3,19, Заказчик использовал цены предлагаемые тремя различными Поставщиками</t>
  </si>
  <si>
    <t>Кол-во</t>
  </si>
  <si>
    <t>VI  ОБОСНОВАНИЕ НАЧАЛЬНОЙ  (МАКСИМАЛЬНОЙ) ЦЕНЫ КОНТРАКТА (НМЦК)</t>
  </si>
  <si>
    <t>№</t>
  </si>
  <si>
    <t>Наименование предмета контракта</t>
  </si>
  <si>
    <t>Ед. изм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</si>
  <si>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</si>
  <si>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</si>
  <si>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</si>
  <si>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</si>
  <si>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</si>
  <si>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Н(М)ЦК, ЦКЕП контракта с учетом округления цены за единицу (руб.)</t>
  </si>
  <si>
    <t xml:space="preserve"> Средняя цена за единицу с учетом округления изм. (руб.)</t>
  </si>
  <si>
    <r>
      <t xml:space="preserve">коэффициент вариации цен V (%)           </t>
    </r>
    <r>
      <rPr>
        <i/>
        <sz val="14"/>
        <color indexed="8"/>
        <rFont val="Times New Roman"/>
        <family val="1"/>
      </rPr>
      <t xml:space="preserve">         (не должен превышать 33%)</t>
    </r>
  </si>
  <si>
    <r>
      <rPr>
        <b/>
        <sz val="14"/>
        <color indexed="8"/>
        <rFont val="Times New Roman"/>
        <family val="1"/>
      </rPr>
      <t>Расчет Н(М)ЦК по формуле</t>
    </r>
    <r>
      <rPr>
        <sz val="14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</si>
  <si>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 </t>
  </si>
  <si>
    <t xml:space="preserve">Исполнитель :                                                                       Контрактный управляющий:                               Заикина Ирина Викторовна                                      тел.8 (3654)31-45-74
</t>
  </si>
  <si>
    <t>Приложение № __  к документации об аукционе в электронной форме      на поставку бензина и дизельного топлива</t>
  </si>
  <si>
    <t>бензин А-95</t>
  </si>
  <si>
    <t>Л</t>
  </si>
  <si>
    <t>дизельное топливо</t>
  </si>
  <si>
    <t>л</t>
  </si>
  <si>
    <t>бензин А-92</t>
  </si>
  <si>
    <t xml:space="preserve">Поставщик №1        </t>
  </si>
  <si>
    <t xml:space="preserve">Поставщик №2     </t>
  </si>
  <si>
    <t xml:space="preserve">Поставщик №3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</si>
</sst>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53" applyFont="1" applyBorder="1" applyAlignment="1">
      <alignment horizontal="left" wrapText="1"/>
      <protection/>
    </xf>
    <xf numFmtId="0" fontId="4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2266950</xdr:rowOff>
    </xdr:from>
    <xdr:to>
      <xdr:col>10</xdr:col>
      <xdr:colOff>933450</xdr:colOff>
      <xdr:row>4</xdr:row>
      <xdr:rowOff>2619375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476250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</xdr:row>
      <xdr:rowOff>914400</xdr:rowOff>
    </xdr:from>
    <xdr:to>
      <xdr:col>9</xdr:col>
      <xdr:colOff>1019175</xdr:colOff>
      <xdr:row>4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34099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4</xdr:row>
      <xdr:rowOff>2400300</xdr:rowOff>
    </xdr:from>
    <xdr:to>
      <xdr:col>11</xdr:col>
      <xdr:colOff>1133475</xdr:colOff>
      <xdr:row>4</xdr:row>
      <xdr:rowOff>2771775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489585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4</xdr:row>
      <xdr:rowOff>2124075</xdr:rowOff>
    </xdr:from>
    <xdr:to>
      <xdr:col>11</xdr:col>
      <xdr:colOff>276225</xdr:colOff>
      <xdr:row>4</xdr:row>
      <xdr:rowOff>2352675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46196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tabSelected="1" view="pageBreakPreview" zoomScale="65" zoomScaleNormal="65" zoomScaleSheetLayoutView="65" zoomScalePageLayoutView="0" workbookViewId="0" topLeftCell="B1">
      <selection activeCell="E8" sqref="E8"/>
    </sheetView>
  </sheetViews>
  <sheetFormatPr defaultColWidth="9.140625" defaultRowHeight="15"/>
  <cols>
    <col min="1" max="1" width="5.421875" style="1" customWidth="1"/>
    <col min="2" max="2" width="5.28125" style="1" customWidth="1"/>
    <col min="3" max="3" width="45.00390625" style="1" customWidth="1"/>
    <col min="4" max="4" width="6.8515625" style="1" customWidth="1"/>
    <col min="5" max="5" width="11.8515625" style="1" customWidth="1"/>
    <col min="6" max="6" width="25.140625" style="1" customWidth="1"/>
    <col min="7" max="7" width="19.00390625" style="1" customWidth="1"/>
    <col min="8" max="8" width="17.421875" style="1" customWidth="1"/>
    <col min="9" max="9" width="23.421875" style="1" customWidth="1"/>
    <col min="10" max="10" width="20.28125" style="1" customWidth="1"/>
    <col min="11" max="11" width="27.8515625" style="1" customWidth="1"/>
    <col min="12" max="12" width="19.00390625" style="1" customWidth="1"/>
    <col min="13" max="13" width="14.8515625" style="1" customWidth="1"/>
    <col min="14" max="14" width="17.8515625" style="1" customWidth="1"/>
    <col min="15" max="15" width="12.421875" style="2" customWidth="1"/>
    <col min="16" max="16384" width="9.140625" style="1" customWidth="1"/>
  </cols>
  <sheetData>
    <row r="1" spans="2:14" ht="35.25" customHeight="1">
      <c r="B1" s="24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2:14" ht="18.75">
      <c r="B2" s="24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2:14" ht="103.5" customHeight="1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2:14" ht="39" customHeight="1">
      <c r="B4" s="20" t="s">
        <v>3</v>
      </c>
      <c r="C4" s="20" t="s">
        <v>4</v>
      </c>
      <c r="D4" s="20" t="s">
        <v>5</v>
      </c>
      <c r="E4" s="20" t="s">
        <v>1</v>
      </c>
      <c r="F4" s="21" t="s">
        <v>6</v>
      </c>
      <c r="G4" s="21"/>
      <c r="H4" s="21"/>
      <c r="I4" s="23" t="s">
        <v>7</v>
      </c>
      <c r="J4" s="23"/>
      <c r="K4" s="23"/>
      <c r="L4" s="21" t="s">
        <v>8</v>
      </c>
      <c r="M4" s="21"/>
      <c r="N4" s="21"/>
    </row>
    <row r="5" spans="2:14" ht="246" customHeight="1">
      <c r="B5" s="20"/>
      <c r="C5" s="20"/>
      <c r="D5" s="20"/>
      <c r="E5" s="20"/>
      <c r="F5" s="14" t="s">
        <v>23</v>
      </c>
      <c r="G5" s="14" t="s">
        <v>24</v>
      </c>
      <c r="H5" s="14" t="s">
        <v>25</v>
      </c>
      <c r="I5" s="3" t="s">
        <v>9</v>
      </c>
      <c r="J5" s="3" t="s">
        <v>10</v>
      </c>
      <c r="K5" s="4" t="s">
        <v>13</v>
      </c>
      <c r="L5" s="5" t="s">
        <v>14</v>
      </c>
      <c r="M5" s="3" t="s">
        <v>12</v>
      </c>
      <c r="N5" s="3" t="s">
        <v>11</v>
      </c>
    </row>
    <row r="6" spans="2:14" ht="58.5" customHeight="1">
      <c r="B6" s="6">
        <v>1</v>
      </c>
      <c r="C6" s="15" t="s">
        <v>18</v>
      </c>
      <c r="D6" s="16" t="s">
        <v>19</v>
      </c>
      <c r="E6" s="16">
        <v>32000</v>
      </c>
      <c r="F6" s="7">
        <v>54.9</v>
      </c>
      <c r="G6" s="8">
        <v>54.55</v>
      </c>
      <c r="H6" s="8">
        <v>54.67</v>
      </c>
      <c r="I6" s="9">
        <f>AVERAGE(F6:H6)</f>
        <v>54.70666666666667</v>
      </c>
      <c r="J6" s="9">
        <f>SQRT(((SUM((POWER(H6-I6,2)),(POWER(G6-I6,2)),(POWER(F6-I6,2))))/(COLUMNS(F6:H6)-1)))</f>
        <v>0.1778576209593883</v>
      </c>
      <c r="K6" s="10">
        <f>(J6/I6)*100</f>
        <v>0.3251114202279825</v>
      </c>
      <c r="L6" s="11">
        <f>((E6/3)*(SUM(F6:H6)))</f>
        <v>1750613.3333333333</v>
      </c>
      <c r="M6" s="12">
        <f>ROUND((L6/E6),2)</f>
        <v>54.71</v>
      </c>
      <c r="N6" s="11">
        <f>ROUND((M6*E6),2)</f>
        <v>1750720</v>
      </c>
    </row>
    <row r="7" spans="2:14" ht="58.5" customHeight="1">
      <c r="B7" s="6">
        <v>2</v>
      </c>
      <c r="C7" s="15" t="s">
        <v>20</v>
      </c>
      <c r="D7" s="16" t="s">
        <v>21</v>
      </c>
      <c r="E7" s="16">
        <v>27000</v>
      </c>
      <c r="F7" s="7">
        <v>54.9</v>
      </c>
      <c r="G7" s="8">
        <v>54.85</v>
      </c>
      <c r="H7" s="8">
        <v>55.17</v>
      </c>
      <c r="I7" s="9">
        <f>AVERAGE(F7:H7)</f>
        <v>54.973333333333336</v>
      </c>
      <c r="J7" s="9">
        <f>SQRT(((SUM((POWER(H7-I7,2)),(POWER(G7-I7,2)),(POWER(F7-I7,2))))/(COLUMNS(F7:H7)-1)))</f>
        <v>0.1721433511156722</v>
      </c>
      <c r="K7" s="10">
        <f>(J7/I7)*100</f>
        <v>0.3131397364461658</v>
      </c>
      <c r="L7" s="11">
        <f>((E7/3)*(SUM(F7:H7)))</f>
        <v>1484280.0000000002</v>
      </c>
      <c r="M7" s="12">
        <f>ROUND((L7/E7),2)</f>
        <v>54.97</v>
      </c>
      <c r="N7" s="11">
        <f>ROUND((M7*E7),2)</f>
        <v>1484190</v>
      </c>
    </row>
    <row r="8" spans="2:14" ht="58.5" customHeight="1">
      <c r="B8" s="6">
        <v>3</v>
      </c>
      <c r="C8" s="15" t="s">
        <v>22</v>
      </c>
      <c r="D8" s="16" t="s">
        <v>21</v>
      </c>
      <c r="E8" s="16">
        <v>2000</v>
      </c>
      <c r="F8" s="7">
        <v>50.9</v>
      </c>
      <c r="G8" s="8">
        <v>50.55</v>
      </c>
      <c r="H8" s="8">
        <v>50.67</v>
      </c>
      <c r="I8" s="9">
        <f>AVERAGE(F8:H8)</f>
        <v>50.70666666666667</v>
      </c>
      <c r="J8" s="9">
        <f>SQRT(((SUM((POWER(H8-I8,2)),(POWER(G8-I8,2)),(POWER(F8-I8,2))))/(COLUMNS(F8:H8)-1)))</f>
        <v>0.1778576209593883</v>
      </c>
      <c r="K8" s="10">
        <f>(J8/I8)*100</f>
        <v>0.3507578641060774</v>
      </c>
      <c r="L8" s="11">
        <f>((E8/3)*(SUM(F8:H8)))</f>
        <v>101413.33333333333</v>
      </c>
      <c r="M8" s="12">
        <f>ROUND((L8/E8),2)</f>
        <v>50.71</v>
      </c>
      <c r="N8" s="11">
        <f>ROUND((M8*E8),2)</f>
        <v>101420</v>
      </c>
    </row>
    <row r="9" spans="2:14" ht="18.75">
      <c r="B9" s="17"/>
      <c r="C9" s="17"/>
      <c r="D9" s="17"/>
      <c r="E9" s="17"/>
      <c r="F9" s="19" t="e">
        <f>SUM(#REF!)</f>
        <v>#REF!</v>
      </c>
      <c r="G9" s="19" t="e">
        <f>SUM(#REF!)</f>
        <v>#REF!</v>
      </c>
      <c r="H9" s="19" t="e">
        <f>SUM(#REF!)</f>
        <v>#REF!</v>
      </c>
      <c r="I9" s="17"/>
      <c r="J9" s="17"/>
      <c r="K9" s="17"/>
      <c r="L9" s="17"/>
      <c r="M9" s="17"/>
      <c r="N9" s="18">
        <f>SUM(N6:N8)</f>
        <v>3336330</v>
      </c>
    </row>
    <row r="10" spans="2:14" ht="18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 t="s">
        <v>15</v>
      </c>
    </row>
    <row r="11" spans="2:14" ht="12.75" customHeight="1">
      <c r="B11" s="13"/>
      <c r="C11" s="22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4" ht="18.75">
      <c r="B12" s="13"/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 t="s">
        <v>15</v>
      </c>
    </row>
    <row r="13" spans="2:14" ht="39" customHeight="1">
      <c r="B13" s="13"/>
      <c r="C13" s="2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8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8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18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18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18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18.7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8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ht="18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ht="18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8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2:14" ht="18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ht="18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ht="18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8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ht="18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8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18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ht="18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18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ht="18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</sheetData>
  <sheetProtection/>
  <mergeCells count="11">
    <mergeCell ref="D4:D5"/>
    <mergeCell ref="E4:E5"/>
    <mergeCell ref="F4:H4"/>
    <mergeCell ref="C11:C13"/>
    <mergeCell ref="I4:K4"/>
    <mergeCell ref="L4:N4"/>
    <mergeCell ref="B1:N1"/>
    <mergeCell ref="B2:N2"/>
    <mergeCell ref="B3:N3"/>
    <mergeCell ref="B4:B5"/>
    <mergeCell ref="C4:C5"/>
  </mergeCells>
  <printOptions/>
  <pageMargins left="0.7" right="0.7" top="0.75" bottom="0.75" header="0.3" footer="0.3"/>
  <pageSetup fitToHeight="1" fitToWidth="1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2021-12-29T12:39:13Z</dcterms:modified>
  <cp:category/>
  <cp:version/>
  <cp:contentType/>
  <cp:contentStatus/>
</cp:coreProperties>
</file>