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61" activeTab="0"/>
  </bookViews>
  <sheets>
    <sheet name="Расчет цены" sheetId="1" r:id="rId1"/>
  </sheets>
  <definedNames>
    <definedName name="_xlnm.Print_Area" localSheetId="0">'Расчет цены'!$A$1:$M$27</definedName>
  </definedNames>
  <calcPr fullCalcOnLoad="1"/>
</workbook>
</file>

<file path=xl/sharedStrings.xml><?xml version="1.0" encoding="utf-8"?>
<sst xmlns="http://schemas.openxmlformats.org/spreadsheetml/2006/main" count="51" uniqueCount="34">
  <si>
    <t>ОБОСНОВАНИЕ 
начальной (максимальной) цены договора</t>
  </si>
  <si>
    <r>
      <t xml:space="preserve">Используемый метод определения начальной (максимальной) цены договора: </t>
    </r>
    <r>
      <rPr>
        <b/>
        <sz val="10"/>
        <rFont val="Times New Roman"/>
        <family val="1"/>
      </rPr>
      <t>метод сопоставления рыночных цен</t>
    </r>
  </si>
  <si>
    <t>Обоснование выбранного метода обоснования начальной (максимальной) цены договора: метод сопоставимых рыночных цен (анализа рынка) является приоритетным для определения 
 и обоснования начальной (максимальной) цены договора</t>
  </si>
  <si>
    <t>Запрос на предоставление ценовой информации направлялся трем потенциальным поставщикам, ценовые предложения получены от трёх потенциальных поставщиков.</t>
  </si>
  <si>
    <t>№ строки</t>
  </si>
  <si>
    <t>Наименование товара, работы, услуги, входящих в  предмет закупки</t>
  </si>
  <si>
    <t>Основные характеристики закупаемых товаров, работ, услуг</t>
  </si>
  <si>
    <t>Единица измерения</t>
  </si>
  <si>
    <t xml:space="preserve"> Коли­ чество</t>
  </si>
  <si>
    <t>Количество источников ценовой информации</t>
  </si>
  <si>
    <t>Цена за единицу товара, работы, услуги (рублей)</t>
  </si>
  <si>
    <t>Цена за единицу товара, работы, услуги, используемая для расчета начальной (максимальной) цены по позиции (рублей)
(усредненное значение)</t>
  </si>
  <si>
    <t>Среднее квадратичное отклонение</t>
  </si>
  <si>
    <t>коэффициент вариации цен V (%)                    (не должен превышать 33%)</t>
  </si>
  <si>
    <r>
      <t xml:space="preserve">1. При обосновании начальной (максимальной) цены договора (далее – начальная (максимальная) цена договора) заказчиком использовалась информация о рыночных ценах: </t>
    </r>
    <r>
      <rPr>
        <i/>
        <sz val="10"/>
        <rFont val="Times New Roman"/>
        <family val="1"/>
      </rPr>
      <t>идентичного товара, планируемого к закупке</t>
    </r>
    <r>
      <rPr>
        <sz val="10"/>
        <rFont val="Times New Roman"/>
        <family val="1"/>
      </rPr>
      <t xml:space="preserve">. 
2. С целью получения ценовой информации в отношении </t>
    </r>
    <r>
      <rPr>
        <i/>
        <sz val="10"/>
        <rFont val="Times New Roman"/>
        <family val="1"/>
      </rPr>
      <t>товара</t>
    </r>
    <r>
      <rPr>
        <sz val="10"/>
        <rFont val="Times New Roman"/>
        <family val="1"/>
      </rPr>
      <t xml:space="preserve"> для определения начальной (максимальной) цены договора заказчик осуществил следующие процедуры: направил запросы о предоставлении ценовой информации не менее чем трем производителям и (или) уполномоченным представителям производителей, а также поставщикам (подрядчикам, исполнителям), обладающим опытом поставок соответствующих товаров, выполнения соответствующих работ, оказания соответствующих услуг (далее соответственно – производители, уполномоченные представители, потенциальные поставщики), информация о которых имеется в свободном доступе (в частности, опубликована в печати, размещена на сайтах в сети «Интернет»)
</t>
    </r>
  </si>
  <si>
    <t>Юрисконсульт</t>
  </si>
  <si>
    <t>М.А.Карпова</t>
  </si>
  <si>
    <t>в соответствии с техзаданием</t>
  </si>
  <si>
    <t>упак</t>
  </si>
  <si>
    <t>29 декабря 2021 г.</t>
  </si>
  <si>
    <t>Итого:</t>
  </si>
  <si>
    <t>Предмет закупки: поставка пластмасс для зуботехнической лаборатории</t>
  </si>
  <si>
    <t>Синма - М, Стома</t>
  </si>
  <si>
    <t>Белакрил - М ГО, ВладМиВа</t>
  </si>
  <si>
    <t>Vertex Implacryl, 250 мл, Вертекс-Дентал Б</t>
  </si>
  <si>
    <t>Vertex Implacryl, 500 г., Вертекс-Дентал Б</t>
  </si>
  <si>
    <t xml:space="preserve">Flexi T FT (Бельгия-Германия) Uniflex 500 гр. </t>
  </si>
  <si>
    <t>Flexi T FT (Бельгия-Германия) Uniflex 500 гр.</t>
  </si>
  <si>
    <t>Протакрил М, стома</t>
  </si>
  <si>
    <t>Villacryl H Rapid (750г+400мл) Zhermack</t>
  </si>
  <si>
    <t>Villacryl H Plus (750гр+400мл) Zhermack</t>
  </si>
  <si>
    <t>Поставщик 1 (вх 1013 от 29.12.2021)</t>
  </si>
  <si>
    <t>Цена 2 (вх 1017 от 29.12.2021)</t>
  </si>
  <si>
    <t>Цена 3 (вх 1018 от 29.12.2021)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</si>
</sst>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47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33" applyFont="1" applyFill="1" applyBorder="1" applyAlignment="1">
      <alignment horizontal="center" wrapText="1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top" wrapText="1"/>
    </xf>
    <xf numFmtId="0" fontId="6" fillId="0" borderId="12" xfId="33" applyFont="1" applyFill="1" applyBorder="1" applyAlignment="1">
      <alignment horizont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2" fontId="8" fillId="0" borderId="13" xfId="0" applyNumberFormat="1" applyFont="1" applyBorder="1" applyAlignment="1">
      <alignment vertical="center" wrapText="1"/>
    </xf>
    <xf numFmtId="2" fontId="48" fillId="0" borderId="13" xfId="0" applyNumberFormat="1" applyFont="1" applyBorder="1" applyAlignment="1">
      <alignment horizontal="right" vertical="center" wrapText="1"/>
    </xf>
    <xf numFmtId="2" fontId="8" fillId="0" borderId="13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="80" zoomScaleNormal="80" zoomScaleSheetLayoutView="100" zoomScalePageLayoutView="0" workbookViewId="0" topLeftCell="A8">
      <selection activeCell="J8" sqref="J8:J16"/>
    </sheetView>
  </sheetViews>
  <sheetFormatPr defaultColWidth="9.140625" defaultRowHeight="15"/>
  <cols>
    <col min="1" max="1" width="4.8515625" style="1" customWidth="1"/>
    <col min="2" max="2" width="24.8515625" style="1" customWidth="1"/>
    <col min="3" max="3" width="14.140625" style="1" customWidth="1"/>
    <col min="4" max="5" width="11.00390625" style="1" customWidth="1"/>
    <col min="6" max="6" width="11.421875" style="1" customWidth="1"/>
    <col min="7" max="7" width="13.140625" style="1" customWidth="1"/>
    <col min="8" max="8" width="13.57421875" style="1" customWidth="1"/>
    <col min="9" max="9" width="13.421875" style="1" customWidth="1"/>
    <col min="10" max="10" width="11.57421875" style="1" customWidth="1"/>
    <col min="11" max="11" width="12.140625" style="1" customWidth="1"/>
    <col min="12" max="12" width="14.421875" style="1" customWidth="1"/>
    <col min="13" max="13" width="24.7109375" style="1" customWidth="1"/>
    <col min="14" max="16384" width="9.140625" style="1" customWidth="1"/>
  </cols>
  <sheetData>
    <row r="1" spans="1:13" ht="42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25" ht="33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2"/>
      <c r="O2" s="2"/>
      <c r="P2" s="2"/>
      <c r="Q2" s="2"/>
      <c r="R2" s="3"/>
      <c r="S2" s="3"/>
      <c r="T2" s="3"/>
      <c r="U2" s="3"/>
      <c r="V2" s="3"/>
      <c r="W2" s="3"/>
      <c r="X2" s="3"/>
      <c r="Y2" s="3"/>
    </row>
    <row r="3" spans="1:25" ht="39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1" ht="28.5" customHeight="1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3"/>
      <c r="S4" s="3"/>
      <c r="T4" s="3"/>
      <c r="U4" s="3"/>
    </row>
    <row r="5" spans="1:13" ht="12.75" customHeight="1">
      <c r="A5" s="16" t="s">
        <v>21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2.75" customHeight="1">
      <c r="A6" s="17" t="s">
        <v>4</v>
      </c>
      <c r="B6" s="18" t="s">
        <v>5</v>
      </c>
      <c r="C6" s="18" t="s">
        <v>6</v>
      </c>
      <c r="D6" s="18" t="s">
        <v>7</v>
      </c>
      <c r="E6" s="19" t="s">
        <v>8</v>
      </c>
      <c r="F6" s="19" t="s">
        <v>9</v>
      </c>
      <c r="G6" s="22" t="s">
        <v>10</v>
      </c>
      <c r="H6" s="22"/>
      <c r="I6" s="22"/>
      <c r="J6" s="23" t="s">
        <v>11</v>
      </c>
      <c r="K6" s="23" t="s">
        <v>12</v>
      </c>
      <c r="L6" s="23" t="s">
        <v>13</v>
      </c>
      <c r="M6" s="22" t="s">
        <v>11</v>
      </c>
    </row>
    <row r="7" spans="1:13" ht="90" customHeight="1">
      <c r="A7" s="17"/>
      <c r="B7" s="18"/>
      <c r="C7" s="18"/>
      <c r="D7" s="18"/>
      <c r="E7" s="18"/>
      <c r="F7" s="18"/>
      <c r="G7" s="4" t="s">
        <v>31</v>
      </c>
      <c r="H7" s="4" t="s">
        <v>32</v>
      </c>
      <c r="I7" s="4" t="s">
        <v>33</v>
      </c>
      <c r="J7" s="23"/>
      <c r="K7" s="23"/>
      <c r="L7" s="23"/>
      <c r="M7" s="22"/>
    </row>
    <row r="8" spans="1:13" ht="27" thickBot="1">
      <c r="A8" s="11">
        <v>1</v>
      </c>
      <c r="B8" s="24" t="s">
        <v>22</v>
      </c>
      <c r="C8" s="4" t="s">
        <v>17</v>
      </c>
      <c r="D8" s="10" t="s">
        <v>18</v>
      </c>
      <c r="E8" s="25">
        <v>10</v>
      </c>
      <c r="F8" s="12">
        <v>3</v>
      </c>
      <c r="G8" s="26">
        <v>1276</v>
      </c>
      <c r="H8" s="27">
        <v>1315</v>
      </c>
      <c r="I8" s="28">
        <v>1258</v>
      </c>
      <c r="J8" s="5">
        <f>SUM(G8:I8)/3</f>
        <v>1283</v>
      </c>
      <c r="K8" s="6">
        <f>SQRT((POWER(G8-J8,2)+POWER(H8-J8,2)+POWER(I8-J8,2)/(F8-1)))</f>
        <v>37.2223051408695</v>
      </c>
      <c r="L8" s="7">
        <f>K8/J8*100</f>
        <v>2.9011929182283325</v>
      </c>
      <c r="M8" s="5">
        <f>J8*E8</f>
        <v>12830</v>
      </c>
    </row>
    <row r="9" spans="1:13" ht="27" thickBot="1">
      <c r="A9" s="11">
        <v>2</v>
      </c>
      <c r="B9" s="24" t="s">
        <v>23</v>
      </c>
      <c r="C9" s="4" t="s">
        <v>17</v>
      </c>
      <c r="D9" s="10" t="s">
        <v>18</v>
      </c>
      <c r="E9" s="25">
        <v>60</v>
      </c>
      <c r="F9" s="12">
        <v>3</v>
      </c>
      <c r="G9" s="26">
        <v>915</v>
      </c>
      <c r="H9" s="27">
        <v>964</v>
      </c>
      <c r="I9" s="28">
        <v>900</v>
      </c>
      <c r="J9" s="5">
        <f>SUM(G9:I9)/3</f>
        <v>926.3333333333334</v>
      </c>
      <c r="K9" s="6">
        <f>SQRT((POWER(G9-J9,2)+POWER(H9-J9,2)+POWER(I9-J9,2)/(F9-1)))</f>
        <v>43.51947201477108</v>
      </c>
      <c r="L9" s="7">
        <f>K9/J9*100</f>
        <v>4.698035841824874</v>
      </c>
      <c r="M9" s="5">
        <f>J9*E9</f>
        <v>55580</v>
      </c>
    </row>
    <row r="10" spans="1:13" ht="27" thickBot="1">
      <c r="A10" s="11">
        <v>3</v>
      </c>
      <c r="B10" s="24" t="s">
        <v>24</v>
      </c>
      <c r="C10" s="4" t="s">
        <v>17</v>
      </c>
      <c r="D10" s="10" t="s">
        <v>18</v>
      </c>
      <c r="E10" s="25">
        <v>2</v>
      </c>
      <c r="F10" s="12">
        <v>3</v>
      </c>
      <c r="G10" s="26">
        <v>3216</v>
      </c>
      <c r="H10" s="27">
        <v>3313</v>
      </c>
      <c r="I10" s="28">
        <v>3515</v>
      </c>
      <c r="J10" s="5">
        <f aca="true" t="shared" si="0" ref="J10:J16">SUM(G10:I10)/3</f>
        <v>3348</v>
      </c>
      <c r="K10" s="6">
        <f aca="true" t="shared" si="1" ref="K10:K16">SQRT((POWER(G10-J10,2)+POWER(H10-J10,2)+POWER(I10-J10,2)/(F10-1)))</f>
        <v>180.5366998701372</v>
      </c>
      <c r="L10" s="7">
        <f aca="true" t="shared" si="2" ref="L10:L16">K10/J10*100</f>
        <v>5.3923745480925085</v>
      </c>
      <c r="M10" s="5">
        <f aca="true" t="shared" si="3" ref="M10:M16">J10*E10</f>
        <v>6696</v>
      </c>
    </row>
    <row r="11" spans="1:13" ht="27" thickBot="1">
      <c r="A11" s="11">
        <v>4</v>
      </c>
      <c r="B11" s="24" t="s">
        <v>25</v>
      </c>
      <c r="C11" s="4" t="s">
        <v>17</v>
      </c>
      <c r="D11" s="10" t="s">
        <v>18</v>
      </c>
      <c r="E11" s="25">
        <v>1</v>
      </c>
      <c r="F11" s="12">
        <v>3</v>
      </c>
      <c r="G11" s="26">
        <v>12714</v>
      </c>
      <c r="H11" s="27">
        <v>12510</v>
      </c>
      <c r="I11" s="28">
        <v>12904</v>
      </c>
      <c r="J11" s="5">
        <f t="shared" si="0"/>
        <v>12709.333333333334</v>
      </c>
      <c r="K11" s="6">
        <f t="shared" si="1"/>
        <v>242.2872491715386</v>
      </c>
      <c r="L11" s="7">
        <f t="shared" si="2"/>
        <v>1.9063726067840323</v>
      </c>
      <c r="M11" s="5">
        <f t="shared" si="3"/>
        <v>12709.333333333334</v>
      </c>
    </row>
    <row r="12" spans="1:13" ht="27" thickBot="1">
      <c r="A12" s="11">
        <v>5</v>
      </c>
      <c r="B12" s="24" t="s">
        <v>26</v>
      </c>
      <c r="C12" s="4" t="s">
        <v>17</v>
      </c>
      <c r="D12" s="10" t="s">
        <v>18</v>
      </c>
      <c r="E12" s="25">
        <v>2</v>
      </c>
      <c r="F12" s="12">
        <v>3</v>
      </c>
      <c r="G12" s="26">
        <v>14516</v>
      </c>
      <c r="H12" s="27">
        <v>14200</v>
      </c>
      <c r="I12" s="28">
        <v>14366</v>
      </c>
      <c r="J12" s="5">
        <f t="shared" si="0"/>
        <v>14360.666666666666</v>
      </c>
      <c r="K12" s="6">
        <f t="shared" si="1"/>
        <v>223.5093833476448</v>
      </c>
      <c r="L12" s="7">
        <f t="shared" si="2"/>
        <v>1.556399772626467</v>
      </c>
      <c r="M12" s="5">
        <f t="shared" si="3"/>
        <v>28721.333333333332</v>
      </c>
    </row>
    <row r="13" spans="1:13" ht="27" thickBot="1">
      <c r="A13" s="11">
        <v>6</v>
      </c>
      <c r="B13" s="24" t="s">
        <v>27</v>
      </c>
      <c r="C13" s="4" t="s">
        <v>17</v>
      </c>
      <c r="D13" s="10" t="s">
        <v>18</v>
      </c>
      <c r="E13" s="25">
        <v>2</v>
      </c>
      <c r="F13" s="12">
        <v>3</v>
      </c>
      <c r="G13" s="26">
        <v>14516</v>
      </c>
      <c r="H13" s="27">
        <v>14200</v>
      </c>
      <c r="I13" s="28">
        <v>14366</v>
      </c>
      <c r="J13" s="5">
        <f t="shared" si="0"/>
        <v>14360.666666666666</v>
      </c>
      <c r="K13" s="6">
        <f t="shared" si="1"/>
        <v>223.5093833476448</v>
      </c>
      <c r="L13" s="7">
        <f t="shared" si="2"/>
        <v>1.556399772626467</v>
      </c>
      <c r="M13" s="5">
        <f t="shared" si="3"/>
        <v>28721.333333333332</v>
      </c>
    </row>
    <row r="14" spans="1:13" ht="27" thickBot="1">
      <c r="A14" s="11">
        <v>7</v>
      </c>
      <c r="B14" s="24" t="s">
        <v>28</v>
      </c>
      <c r="C14" s="4" t="s">
        <v>17</v>
      </c>
      <c r="D14" s="10" t="s">
        <v>18</v>
      </c>
      <c r="E14" s="25">
        <v>3</v>
      </c>
      <c r="F14" s="12">
        <v>3</v>
      </c>
      <c r="G14" s="26">
        <v>1170</v>
      </c>
      <c r="H14" s="27">
        <v>1200</v>
      </c>
      <c r="I14" s="28">
        <v>1254</v>
      </c>
      <c r="J14" s="5">
        <f t="shared" si="0"/>
        <v>1208</v>
      </c>
      <c r="K14" s="6">
        <f t="shared" si="1"/>
        <v>50.65570056765576</v>
      </c>
      <c r="L14" s="7">
        <f t="shared" si="2"/>
        <v>4.1933526959979925</v>
      </c>
      <c r="M14" s="5">
        <f t="shared" si="3"/>
        <v>3624</v>
      </c>
    </row>
    <row r="15" spans="1:13" ht="27" thickBot="1">
      <c r="A15" s="11">
        <v>8</v>
      </c>
      <c r="B15" s="24" t="s">
        <v>29</v>
      </c>
      <c r="C15" s="4" t="s">
        <v>17</v>
      </c>
      <c r="D15" s="10" t="s">
        <v>18</v>
      </c>
      <c r="E15" s="25">
        <v>3</v>
      </c>
      <c r="F15" s="12">
        <v>3</v>
      </c>
      <c r="G15" s="26">
        <v>4295</v>
      </c>
      <c r="H15" s="27">
        <v>4349</v>
      </c>
      <c r="I15" s="28">
        <v>4400</v>
      </c>
      <c r="J15" s="5">
        <f t="shared" si="0"/>
        <v>4348</v>
      </c>
      <c r="K15" s="6">
        <f t="shared" si="1"/>
        <v>64.51356446515724</v>
      </c>
      <c r="L15" s="7">
        <f t="shared" si="2"/>
        <v>1.483752632593313</v>
      </c>
      <c r="M15" s="5">
        <f t="shared" si="3"/>
        <v>13044</v>
      </c>
    </row>
    <row r="16" spans="1:13" ht="27" thickBot="1">
      <c r="A16" s="11">
        <v>9</v>
      </c>
      <c r="B16" s="24" t="s">
        <v>30</v>
      </c>
      <c r="C16" s="4" t="s">
        <v>17</v>
      </c>
      <c r="D16" s="10" t="s">
        <v>18</v>
      </c>
      <c r="E16" s="25">
        <v>3</v>
      </c>
      <c r="F16" s="12">
        <v>3</v>
      </c>
      <c r="G16" s="26">
        <v>3516</v>
      </c>
      <c r="H16" s="27">
        <v>3690</v>
      </c>
      <c r="I16" s="28">
        <v>3810</v>
      </c>
      <c r="J16" s="5">
        <f t="shared" si="0"/>
        <v>3672</v>
      </c>
      <c r="K16" s="6">
        <f t="shared" si="1"/>
        <v>184.88374725756722</v>
      </c>
      <c r="L16" s="7">
        <f t="shared" si="2"/>
        <v>5.034960437297582</v>
      </c>
      <c r="M16" s="5">
        <f t="shared" si="3"/>
        <v>11016</v>
      </c>
    </row>
    <row r="17" spans="1:13" ht="15.75" customHeight="1">
      <c r="A17" s="20" t="s">
        <v>20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8">
        <f>SUM(M8:M16)</f>
        <v>172942</v>
      </c>
    </row>
    <row r="18" spans="1:13" ht="15.75" customHeight="1">
      <c r="A18" s="21" t="s">
        <v>14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5.7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5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33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ht="18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2:9" ht="12.75">
      <c r="B25" s="1" t="s">
        <v>15</v>
      </c>
      <c r="I25" s="1" t="s">
        <v>16</v>
      </c>
    </row>
    <row r="26" ht="12.75">
      <c r="B26" s="9" t="s">
        <v>19</v>
      </c>
    </row>
  </sheetData>
  <sheetProtection selectLockedCells="1" selectUnlockedCells="1"/>
  <mergeCells count="18">
    <mergeCell ref="A17:L17"/>
    <mergeCell ref="A18:M24"/>
    <mergeCell ref="F6:F7"/>
    <mergeCell ref="G6:I6"/>
    <mergeCell ref="J6:J7"/>
    <mergeCell ref="K6:K7"/>
    <mergeCell ref="L6:L7"/>
    <mergeCell ref="M6:M7"/>
    <mergeCell ref="A1:M1"/>
    <mergeCell ref="A2:M2"/>
    <mergeCell ref="A3:Y3"/>
    <mergeCell ref="A4:Q4"/>
    <mergeCell ref="A5:M5"/>
    <mergeCell ref="A6:A7"/>
    <mergeCell ref="B6:B7"/>
    <mergeCell ref="C6:C7"/>
    <mergeCell ref="D6:D7"/>
    <mergeCell ref="E6:E7"/>
  </mergeCells>
  <printOptions horizontalCentered="1"/>
  <pageMargins left="0.2361111111111111" right="0.2361111111111111" top="0.3541666666666667" bottom="0.3541666666666667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2021-12-29T17:34:03Z</dcterms:modified>
  <cp:category/>
  <cp:version/>
  <cp:contentType/>
  <cp:contentStatus/>
</cp:coreProperties>
</file>