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rist\Desktop\Запросы котировок\Поставка учебного оборудования для мастерских по компетенции Электромонтаж\"/>
    </mc:Choice>
  </mc:AlternateContent>
  <bookViews>
    <workbookView xWindow="0" yWindow="0" windowWidth="21600" windowHeight="9735" tabRatio="500"/>
  </bookViews>
  <sheets>
    <sheet name="Лист1" sheetId="1" r:id="rId1"/>
  </sheets>
  <definedNames>
    <definedName name="_xlnm.Print_Area" localSheetId="0">Лист1!$A$1:$AD$49</definedName>
  </definedNames>
  <calcPr calcId="152511" refMode="R1C1" calcOnSave="0" concurrentCalc="0"/>
</workbook>
</file>

<file path=xl/calcChain.xml><?xml version="1.0" encoding="utf-8"?>
<calcChain xmlns="http://schemas.openxmlformats.org/spreadsheetml/2006/main">
  <c r="AA13" i="1" l="1"/>
  <c r="AD18" i="1"/>
  <c r="AD25" i="1"/>
  <c r="AD26" i="1"/>
  <c r="AD32" i="1"/>
  <c r="AD36" i="1"/>
  <c r="AD38" i="1"/>
  <c r="AD11" i="1"/>
  <c r="AD12" i="1"/>
  <c r="AD13" i="1"/>
  <c r="AD14" i="1"/>
  <c r="AD15" i="1"/>
  <c r="AD16" i="1"/>
  <c r="AD17" i="1"/>
  <c r="AD19" i="1"/>
  <c r="AD20" i="1"/>
  <c r="AD21" i="1"/>
  <c r="AD22" i="1"/>
  <c r="AD23" i="1"/>
  <c r="AD24" i="1"/>
  <c r="AD27" i="1"/>
  <c r="AD28" i="1"/>
  <c r="AD29" i="1"/>
  <c r="AD30" i="1"/>
  <c r="AD31" i="1"/>
  <c r="AD33" i="1"/>
  <c r="AD34" i="1"/>
  <c r="AD35" i="1"/>
  <c r="AD37" i="1"/>
  <c r="AC14" i="1"/>
  <c r="AA14" i="1"/>
  <c r="AB14" i="1"/>
  <c r="AC13" i="1"/>
  <c r="AB13" i="1"/>
  <c r="AC12" i="1"/>
  <c r="AA12" i="1"/>
  <c r="AB12" i="1"/>
  <c r="AA16" i="1"/>
  <c r="AC16" i="1"/>
  <c r="AB16" i="1"/>
  <c r="AA17" i="1"/>
  <c r="AC17" i="1"/>
  <c r="AB17" i="1"/>
  <c r="AA18" i="1"/>
  <c r="AC18" i="1"/>
  <c r="AB18" i="1"/>
  <c r="AA19" i="1"/>
  <c r="AC19" i="1"/>
  <c r="AB19" i="1"/>
  <c r="AA20" i="1"/>
  <c r="AC20" i="1"/>
  <c r="AB20" i="1"/>
  <c r="AA21" i="1"/>
  <c r="AC21" i="1"/>
  <c r="AB21" i="1"/>
  <c r="AA22" i="1"/>
  <c r="AC22" i="1"/>
  <c r="AB22" i="1"/>
  <c r="AA23" i="1"/>
  <c r="AC23" i="1"/>
  <c r="AB23" i="1"/>
  <c r="AA24" i="1"/>
  <c r="AC24" i="1"/>
  <c r="AB24" i="1"/>
  <c r="AA25" i="1"/>
  <c r="AC25" i="1"/>
  <c r="AB25" i="1"/>
  <c r="AA26" i="1"/>
  <c r="AC26" i="1"/>
  <c r="AB26" i="1"/>
  <c r="AA27" i="1"/>
  <c r="AC27" i="1"/>
  <c r="AB27" i="1"/>
  <c r="AA28" i="1"/>
  <c r="AC28" i="1"/>
  <c r="AB28" i="1"/>
  <c r="AA29" i="1"/>
  <c r="AC29" i="1"/>
  <c r="AB29" i="1"/>
  <c r="AA30" i="1"/>
  <c r="AC30" i="1"/>
  <c r="AB30" i="1"/>
  <c r="AA31" i="1"/>
  <c r="AC31" i="1"/>
  <c r="AB31" i="1"/>
  <c r="AA32" i="1"/>
  <c r="AC32" i="1"/>
  <c r="AB32" i="1"/>
  <c r="AA33" i="1"/>
  <c r="AC33" i="1"/>
  <c r="AB33" i="1"/>
  <c r="AA34" i="1"/>
  <c r="AC34" i="1"/>
  <c r="AB34" i="1"/>
  <c r="AA35" i="1"/>
  <c r="AC35" i="1"/>
  <c r="AB35" i="1"/>
  <c r="AA36" i="1"/>
  <c r="AC36" i="1"/>
  <c r="AB36" i="1"/>
  <c r="AA37" i="1"/>
  <c r="AC37" i="1"/>
  <c r="AB37" i="1"/>
  <c r="AA15" i="1"/>
  <c r="AC15" i="1"/>
  <c r="AB15" i="1"/>
  <c r="G39" i="1"/>
  <c r="AA11" i="1"/>
  <c r="AC11" i="1"/>
  <c r="AB11" i="1"/>
</calcChain>
</file>

<file path=xl/sharedStrings.xml><?xml version="1.0" encoding="utf-8"?>
<sst xmlns="http://schemas.openxmlformats.org/spreadsheetml/2006/main" count="148" uniqueCount="100">
  <si>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</si>
  <si>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</si>
  <si>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</si>
  <si>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</si>
  <si>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</si>
  <si>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</si>
  <si>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</si>
  <si>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</si>
  <si>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</si>
  <si>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</si>
  <si>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</si>
  <si>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</si>
  <si>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</si>
  <si>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</si>
  <si>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</si>
  <si>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</si>
  <si>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</si>
  <si>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</si>
  <si>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</si>
  <si>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</si>
  <si>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</si>
  <si>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</si>
  <si>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</si>
  <si>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</si>
  <si>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</t>
  </si>
  <si>
    <t>Цена (руб.)</t>
  </si>
  <si>
    <t>Итого:</t>
  </si>
  <si>
    <t>(должность)</t>
  </si>
  <si>
    <t>/</t>
  </si>
  <si>
    <t>(подпись/расшифровка подписи)</t>
  </si>
  <si>
    <t>1</t>
  </si>
  <si>
    <t>Поставщики 1</t>
  </si>
  <si>
    <t>Поставщики 2</t>
  </si>
  <si>
    <t>Поставщики 3</t>
  </si>
  <si>
    <t>РАСЧЕТ НМЦК</t>
  </si>
  <si>
    <t>Средняя цена (руб.)</t>
  </si>
  <si>
    <t xml:space="preserve">Обоснование начальной (максимальной) цены договора, 
цены договора, заключаемого с единственным поставщиком (подрядчиком, исполнителем)           </t>
  </si>
  <si>
    <t>Используемый метод определения НМЦД 
с обоснованием:</t>
  </si>
  <si>
    <t>Специалисть в сфере закупок: Бесхмелевский Макисм Игоревич</t>
  </si>
  <si>
    <t>юрист</t>
  </si>
  <si>
    <t>Предмет договора</t>
  </si>
  <si>
    <t xml:space="preserve">На основании проведенного анализа рынка и расчетов, НМЦК составляет: </t>
  </si>
  <si>
    <t>Источник ценовой информации № 1</t>
  </si>
  <si>
    <t>Источник ценовой информации № 2</t>
  </si>
  <si>
    <t>Источник ценовой информации № 3</t>
  </si>
  <si>
    <t>Ящик для материалов (пластиковый) 400х300х550мм</t>
  </si>
  <si>
    <t>Коврик диэлектрический 500x500 мм</t>
  </si>
  <si>
    <t>Стремянка 4 нескольз.ступени сталь, h=139см, профиль 30*20мм, до 120кг.</t>
  </si>
  <si>
    <t>Тележка инструментальная открытого типа, 3 полки, металл</t>
  </si>
  <si>
    <t>Сумка-пояс для инструментов, 10 карманов, 2 скобы</t>
  </si>
  <si>
    <t>Кисть малярная широкая  (для уборки стружки)</t>
  </si>
  <si>
    <t>Корзина для мусора, 10л, пластик</t>
  </si>
  <si>
    <t>Совок пластик + веник</t>
  </si>
  <si>
    <t>Папка конверт А4 с кнопкой, пластик</t>
  </si>
  <si>
    <t>Верстак (830x2000x700мм)</t>
  </si>
  <si>
    <t>Пассатижи диэлектрические  180мм</t>
  </si>
  <si>
    <t xml:space="preserve">Бокорезы диэлектрические  160мм </t>
  </si>
  <si>
    <t>Круглогубцы диэлектрические  160мм</t>
  </si>
  <si>
    <t>Инструмент для снятия изоляции    (до 10 мм.кв.)</t>
  </si>
  <si>
    <t xml:space="preserve">Нож  для резки кабеля с пяткой   </t>
  </si>
  <si>
    <t xml:space="preserve">Набор диэлектрических отверток VDE, 8 шт., </t>
  </si>
  <si>
    <t>Ящик для инструмента, 590х300х300 мм (24"), пластик</t>
  </si>
  <si>
    <t xml:space="preserve">Фонарь светодиодный аккум. налобный Li-Po 3Вт COB зарядка от 220В </t>
  </si>
  <si>
    <t xml:space="preserve">Удлинитель 5х5м с заземл. 10А 250В У05 2P+PE 3х1кв.мм </t>
  </si>
  <si>
    <t xml:space="preserve">Металлический стеллаж 2000х1000х300 4 полки </t>
  </si>
  <si>
    <t xml:space="preserve">Мультиметр цифровой  </t>
  </si>
  <si>
    <t>Рабочая поверхность с жестким креплением на стену 1600х1600х18мм (ДСП, цвет серый, обработанная кромка)</t>
  </si>
  <si>
    <t xml:space="preserve">Розетка с заземлением без шторок белая в сборе </t>
  </si>
  <si>
    <t xml:space="preserve">Клещи обжимные 0,5-6,0 мм2 (квадрат) </t>
  </si>
  <si>
    <t>25.73.30.299</t>
  </si>
  <si>
    <t>22.22.13</t>
  </si>
  <si>
    <t xml:space="preserve"> 22.19.72</t>
  </si>
  <si>
    <t>25</t>
  </si>
  <si>
    <t>30.20.31.122</t>
  </si>
  <si>
    <t>15.12.12.192</t>
  </si>
  <si>
    <t>25.73.30.163</t>
  </si>
  <si>
    <t>25.73.30.164</t>
  </si>
  <si>
    <t xml:space="preserve"> 25.73.30.162</t>
  </si>
  <si>
    <t>25.73.30</t>
  </si>
  <si>
    <t>25.71.11.110</t>
  </si>
  <si>
    <t>25.73.30.233</t>
  </si>
  <si>
    <t>27.40.21.120</t>
  </si>
  <si>
    <t>32.91.19.120</t>
  </si>
  <si>
    <t>27.90</t>
  </si>
  <si>
    <t>31.09.11.120</t>
  </si>
  <si>
    <t>26.51.43.110</t>
  </si>
  <si>
    <t xml:space="preserve"> 16.21.13</t>
  </si>
  <si>
    <t xml:space="preserve"> 27.33.13</t>
  </si>
  <si>
    <t xml:space="preserve"> 32.91</t>
  </si>
  <si>
    <t>22.29</t>
  </si>
  <si>
    <t>25.73.30.166</t>
  </si>
  <si>
    <t>шт</t>
  </si>
  <si>
    <t>Стол</t>
  </si>
  <si>
    <t>31.01.12.110</t>
  </si>
  <si>
    <t>Защитные очки</t>
  </si>
  <si>
    <t xml:space="preserve">32.50.42.120 </t>
  </si>
  <si>
    <t>Верстак</t>
  </si>
  <si>
    <t>Поставка учебного оборудования для мастерских по компетенции «Электромонтаж»</t>
  </si>
  <si>
    <r>
      <t xml:space="preserve">Метод сопоставимых рыночных цен (анализа рынка) является приоритетным для определения и обоснования начальной (максимальной) цены договора, цены договора, заключаемого с единственным поставщиком (подрядчиком, исполнителем) (в соответствии 9.2, 9.7 Положения о закупках товаров, работ, услуг для нудж Государственного автономного профессионального образовательного учреждения Калужской области "Обнинский колледж технологий и услуг" от </t>
    </r>
    <r>
      <rPr>
        <sz val="14"/>
        <color rgb="FFFF0000"/>
        <rFont val="Times New Roman"/>
        <family val="1"/>
        <charset val="204"/>
      </rPr>
      <t>01.07.2021</t>
    </r>
    <r>
      <rPr>
        <sz val="14"/>
        <color rgb="FF000000"/>
        <rFont val="Times New Roman"/>
        <family val="1"/>
        <charset val="204"/>
      </rPr>
      <t xml:space="preserve">) </t>
    </r>
  </si>
  <si>
    <r>
      <t xml:space="preserve">Дата подготовки обоснования НМЦД: </t>
    </r>
    <r>
      <rPr>
        <sz val="14"/>
        <color rgb="FFFF0000"/>
        <rFont val="Times New Roman"/>
        <family val="1"/>
        <charset val="204"/>
      </rPr>
      <t>01.04.2022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</si>
</sst>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#########"/>
    <numFmt numFmtId="165" formatCode="#,##0.00\ &quot;₽&quot;"/>
  </numFmts>
  <fonts count="7" x14ac:knownFonts="1">
    <font>
      <sz val="11"/>
      <color rgb="FF000000"/>
      <name val="Calibri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/>
  </cellStyleXfs>
  <cellXfs count="72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vertical="top" wrapText="1"/>
    </xf>
    <xf numFmtId="0" fontId="2" fillId="0" borderId="0" xfId="0" applyFont="1"/>
    <xf numFmtId="2" fontId="1" fillId="0" borderId="0" xfId="0" applyNumberFormat="1" applyFont="1"/>
    <xf numFmtId="2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0" fontId="6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left" vertical="center" wrapText="1"/>
    </xf>
    <xf numFmtId="165" fontId="6" fillId="0" borderId="16" xfId="0" applyNumberFormat="1" applyFont="1" applyBorder="1" applyAlignment="1">
      <alignment horizontal="left" vertical="center" wrapText="1"/>
    </xf>
    <xf numFmtId="165" fontId="6" fillId="0" borderId="17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tabSelected="1" view="pageBreakPreview" topLeftCell="A22" zoomScale="70" zoomScaleNormal="100" zoomScaleSheetLayoutView="70" workbookViewId="0">
      <selection activeCell="A42" sqref="A42:AD42"/>
    </sheetView>
  </sheetViews>
  <sheetFormatPr defaultColWidth="9" defaultRowHeight="15.75" x14ac:dyDescent="0.25"/>
  <cols>
    <col min="1" max="1" width="7.85546875" style="3" customWidth="1"/>
    <col min="2" max="2" width="20.85546875" style="3" customWidth="1"/>
    <col min="3" max="3" width="17.85546875" style="3" customWidth="1"/>
    <col min="4" max="4" width="31.28515625" style="3" customWidth="1"/>
    <col min="5" max="5" width="17" style="3" customWidth="1"/>
    <col min="6" max="6" width="8.85546875" style="3" customWidth="1"/>
    <col min="7" max="9" width="22" style="5" customWidth="1"/>
    <col min="10" max="26" width="22" style="5" hidden="1" customWidth="1"/>
    <col min="27" max="27" width="13.42578125" style="5" customWidth="1"/>
    <col min="28" max="28" width="26.42578125" style="5" customWidth="1"/>
    <col min="29" max="29" width="13.42578125" style="5" bestFit="1" customWidth="1"/>
    <col min="30" max="30" width="27.7109375" style="3" customWidth="1"/>
    <col min="31" max="31" width="18.42578125" style="3" customWidth="1"/>
    <col min="32" max="1025" width="9.140625" style="3" customWidth="1"/>
    <col min="1026" max="16384" width="9" style="3"/>
  </cols>
  <sheetData>
    <row r="1" spans="1:32" ht="15" customHeight="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2" ht="15" customHeight="1" x14ac:dyDescent="0.25">
      <c r="A2" s="1"/>
      <c r="B2" s="1"/>
      <c r="C2" s="1"/>
      <c r="D2" s="1"/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41.1" customHeight="1" x14ac:dyDescent="0.3">
      <c r="A3" s="62" t="s">
        <v>36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2" ht="15" customHeight="1" x14ac:dyDescent="0.3">
      <c r="A4" s="9"/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</row>
    <row r="5" spans="1:32" ht="27" customHeight="1" x14ac:dyDescent="0.25">
      <c r="A5" s="63" t="s">
        <v>40</v>
      </c>
      <c r="B5" s="63"/>
      <c r="C5" s="64" t="s">
        <v>97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</row>
    <row r="6" spans="1:32" ht="57.75" customHeight="1" x14ac:dyDescent="0.25">
      <c r="A6" s="63" t="s">
        <v>37</v>
      </c>
      <c r="B6" s="63"/>
      <c r="C6" s="33" t="s">
        <v>98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2" ht="42.75" customHeight="1" x14ac:dyDescent="0.25">
      <c r="A7" s="65" t="s">
        <v>34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</row>
    <row r="8" spans="1:32" ht="33" customHeight="1" x14ac:dyDescent="0.25">
      <c r="A8" s="34" t="s">
        <v>0</v>
      </c>
      <c r="B8" s="34" t="s">
        <v>1</v>
      </c>
      <c r="C8" s="34"/>
      <c r="D8" s="69" t="s">
        <v>2</v>
      </c>
      <c r="E8" s="34" t="s">
        <v>3</v>
      </c>
      <c r="F8" s="69" t="s">
        <v>4</v>
      </c>
      <c r="G8" s="12" t="s">
        <v>31</v>
      </c>
      <c r="H8" s="12" t="s">
        <v>32</v>
      </c>
      <c r="I8" s="12" t="s">
        <v>33</v>
      </c>
      <c r="J8" s="12" t="s">
        <v>5</v>
      </c>
      <c r="K8" s="12" t="s">
        <v>6</v>
      </c>
      <c r="L8" s="12" t="s">
        <v>7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12" t="s">
        <v>18</v>
      </c>
      <c r="X8" s="12" t="s">
        <v>19</v>
      </c>
      <c r="Y8" s="12" t="s">
        <v>20</v>
      </c>
      <c r="Z8" s="12" t="s">
        <v>21</v>
      </c>
      <c r="AA8" s="70" t="s">
        <v>22</v>
      </c>
      <c r="AB8" s="70" t="s">
        <v>23</v>
      </c>
      <c r="AC8" s="69" t="s">
        <v>35</v>
      </c>
      <c r="AD8" s="71" t="s">
        <v>24</v>
      </c>
    </row>
    <row r="9" spans="1:32" ht="45" customHeight="1" x14ac:dyDescent="0.25">
      <c r="A9" s="34"/>
      <c r="B9" s="34"/>
      <c r="C9" s="34"/>
      <c r="D9" s="69"/>
      <c r="E9" s="34"/>
      <c r="F9" s="69"/>
      <c r="G9" s="13" t="s">
        <v>25</v>
      </c>
      <c r="H9" s="13" t="s">
        <v>25</v>
      </c>
      <c r="I9" s="13" t="s">
        <v>25</v>
      </c>
      <c r="J9" s="12" t="s">
        <v>25</v>
      </c>
      <c r="K9" s="12" t="s">
        <v>25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25</v>
      </c>
      <c r="Q9" s="12" t="s">
        <v>25</v>
      </c>
      <c r="R9" s="12" t="s">
        <v>25</v>
      </c>
      <c r="S9" s="12" t="s">
        <v>25</v>
      </c>
      <c r="T9" s="12" t="s">
        <v>25</v>
      </c>
      <c r="U9" s="12" t="s">
        <v>25</v>
      </c>
      <c r="V9" s="12" t="s">
        <v>25</v>
      </c>
      <c r="W9" s="12" t="s">
        <v>25</v>
      </c>
      <c r="X9" s="12" t="s">
        <v>25</v>
      </c>
      <c r="Y9" s="12" t="s">
        <v>25</v>
      </c>
      <c r="Z9" s="12" t="s">
        <v>25</v>
      </c>
      <c r="AA9" s="70"/>
      <c r="AB9" s="70"/>
      <c r="AC9" s="69"/>
      <c r="AD9" s="71"/>
    </row>
    <row r="10" spans="1:32" ht="77.25" customHeight="1" x14ac:dyDescent="0.25">
      <c r="A10" s="55"/>
      <c r="B10" s="56"/>
      <c r="C10" s="56"/>
      <c r="D10" s="56"/>
      <c r="E10" s="56"/>
      <c r="F10" s="56"/>
      <c r="G10" s="28" t="s">
        <v>42</v>
      </c>
      <c r="H10" s="28" t="s">
        <v>43</v>
      </c>
      <c r="I10" s="28" t="s">
        <v>44</v>
      </c>
      <c r="J10" s="1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57"/>
      <c r="AB10" s="58"/>
      <c r="AC10" s="58"/>
      <c r="AD10" s="59"/>
    </row>
    <row r="11" spans="1:32" ht="54" customHeight="1" x14ac:dyDescent="0.25">
      <c r="A11" s="15" t="s">
        <v>30</v>
      </c>
      <c r="B11" s="33" t="s">
        <v>54</v>
      </c>
      <c r="C11" s="33"/>
      <c r="D11" s="29" t="s">
        <v>69</v>
      </c>
      <c r="E11" s="30" t="s">
        <v>91</v>
      </c>
      <c r="F11" s="31">
        <v>10</v>
      </c>
      <c r="G11" s="28">
        <v>78662</v>
      </c>
      <c r="H11" s="28">
        <v>85000</v>
      </c>
      <c r="I11" s="28">
        <v>73500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>
        <f>STDEV(G11:I11)</f>
        <v>5760.012847207895</v>
      </c>
      <c r="AB11" s="17">
        <f>AA11/AC11*100</f>
        <v>7.2861750793228612</v>
      </c>
      <c r="AC11" s="18">
        <f>AVERAGE(G11:I11)</f>
        <v>79054</v>
      </c>
      <c r="AD11" s="17">
        <f>AVERAGE(G11:I11)*F11</f>
        <v>790540</v>
      </c>
      <c r="AE11" s="5"/>
      <c r="AF11" s="5"/>
    </row>
    <row r="12" spans="1:32" ht="54" customHeight="1" x14ac:dyDescent="0.25">
      <c r="A12" s="32">
        <v>2</v>
      </c>
      <c r="B12" s="60" t="s">
        <v>92</v>
      </c>
      <c r="C12" s="61"/>
      <c r="D12" s="29" t="s">
        <v>93</v>
      </c>
      <c r="E12" s="30" t="s">
        <v>91</v>
      </c>
      <c r="F12" s="31">
        <v>6</v>
      </c>
      <c r="G12" s="28">
        <v>16250</v>
      </c>
      <c r="H12" s="28">
        <v>18000</v>
      </c>
      <c r="I12" s="28">
        <v>13500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>
        <f>STDEV(G12:I12)</f>
        <v>2268.4429314693621</v>
      </c>
      <c r="AB12" s="17">
        <f>AA12/AC12*100</f>
        <v>14.251997475200181</v>
      </c>
      <c r="AC12" s="18">
        <f>AVERAGE(G12:I12)</f>
        <v>15916.666666666666</v>
      </c>
      <c r="AD12" s="17">
        <f>AVERAGE(G12:I12)*F12</f>
        <v>95500</v>
      </c>
      <c r="AE12" s="5"/>
      <c r="AF12" s="5"/>
    </row>
    <row r="13" spans="1:32" ht="54" customHeight="1" x14ac:dyDescent="0.25">
      <c r="A13" s="32">
        <v>3</v>
      </c>
      <c r="B13" s="60" t="s">
        <v>94</v>
      </c>
      <c r="C13" s="61"/>
      <c r="D13" s="29" t="s">
        <v>95</v>
      </c>
      <c r="E13" s="30" t="s">
        <v>91</v>
      </c>
      <c r="F13" s="31">
        <v>4</v>
      </c>
      <c r="G13" s="28">
        <v>500</v>
      </c>
      <c r="H13" s="28">
        <v>450</v>
      </c>
      <c r="I13" s="28">
        <v>399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>
        <f>STDEV(G13:I13)</f>
        <v>50.500825075768155</v>
      </c>
      <c r="AB13" s="17">
        <f>AA13/AC13*100</f>
        <v>11.23072462767268</v>
      </c>
      <c r="AC13" s="18">
        <f>AVERAGE(G13:I13)</f>
        <v>449.66666666666669</v>
      </c>
      <c r="AD13" s="17">
        <f>AVERAGE(G13:I13)*F13</f>
        <v>1798.6666666666667</v>
      </c>
      <c r="AE13" s="5"/>
      <c r="AF13" s="5"/>
    </row>
    <row r="14" spans="1:32" ht="54" customHeight="1" x14ac:dyDescent="0.25">
      <c r="A14" s="32">
        <v>4</v>
      </c>
      <c r="B14" s="60" t="s">
        <v>96</v>
      </c>
      <c r="C14" s="61"/>
      <c r="D14" s="29" t="s">
        <v>69</v>
      </c>
      <c r="E14" s="30" t="s">
        <v>91</v>
      </c>
      <c r="F14" s="31">
        <v>2</v>
      </c>
      <c r="G14" s="28">
        <v>28800</v>
      </c>
      <c r="H14" s="28">
        <v>32000</v>
      </c>
      <c r="I14" s="28">
        <v>26354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>
        <f>STDEV(G14:I14)</f>
        <v>2831.378698325841</v>
      </c>
      <c r="AB14" s="17">
        <f>AA14/AC14*100</f>
        <v>9.7461230637463849</v>
      </c>
      <c r="AC14" s="18">
        <f>AVERAGE(G14:I14)</f>
        <v>29051.333333333332</v>
      </c>
      <c r="AD14" s="17">
        <f>AVERAGE(G14:I14)*F14</f>
        <v>58102.666666666664</v>
      </c>
      <c r="AE14" s="5"/>
      <c r="AF14" s="5"/>
    </row>
    <row r="15" spans="1:32" ht="54" customHeight="1" x14ac:dyDescent="0.25">
      <c r="A15" s="32">
        <v>5</v>
      </c>
      <c r="B15" s="33" t="s">
        <v>45</v>
      </c>
      <c r="C15" s="33"/>
      <c r="D15" s="29" t="s">
        <v>70</v>
      </c>
      <c r="E15" s="30" t="s">
        <v>91</v>
      </c>
      <c r="F15" s="31">
        <v>10</v>
      </c>
      <c r="G15" s="28">
        <v>989</v>
      </c>
      <c r="H15" s="28">
        <v>1220</v>
      </c>
      <c r="I15" s="28">
        <v>820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>
        <f>STDEV(G15:I15)</f>
        <v>200.79923638633005</v>
      </c>
      <c r="AB15" s="17">
        <f>AA15/AC15*100</f>
        <v>19.887676102970953</v>
      </c>
      <c r="AC15" s="18">
        <f>AVERAGE(G15:I15)</f>
        <v>1009.6666666666666</v>
      </c>
      <c r="AD15" s="17">
        <f>AVERAGE(G15:I15)*F15</f>
        <v>10096.666666666666</v>
      </c>
      <c r="AE15" s="5"/>
      <c r="AF15" s="5"/>
    </row>
    <row r="16" spans="1:32" ht="54" customHeight="1" x14ac:dyDescent="0.25">
      <c r="A16" s="32">
        <v>6</v>
      </c>
      <c r="B16" s="33" t="s">
        <v>46</v>
      </c>
      <c r="C16" s="33"/>
      <c r="D16" s="29" t="s">
        <v>71</v>
      </c>
      <c r="E16" s="30" t="s">
        <v>91</v>
      </c>
      <c r="F16" s="31">
        <v>10</v>
      </c>
      <c r="G16" s="28">
        <v>225</v>
      </c>
      <c r="H16" s="28">
        <v>255</v>
      </c>
      <c r="I16" s="28">
        <v>200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7">
        <f t="shared" ref="AA16:AA37" si="0">STDEV(G16:I16)</f>
        <v>27.537852736430509</v>
      </c>
      <c r="AB16" s="17">
        <f t="shared" ref="AB16:AB37" si="1">AA16/AC16*100</f>
        <v>12.149052677836989</v>
      </c>
      <c r="AC16" s="18">
        <f t="shared" ref="AC16:AC37" si="2">AVERAGE(G16:I16)</f>
        <v>226.66666666666666</v>
      </c>
      <c r="AD16" s="17">
        <f t="shared" ref="AD16:AD37" si="3">AVERAGE(G16:I16)*F16</f>
        <v>2266.6666666666665</v>
      </c>
      <c r="AE16" s="5"/>
      <c r="AF16" s="5"/>
    </row>
    <row r="17" spans="1:32" ht="54" customHeight="1" x14ac:dyDescent="0.25">
      <c r="A17" s="32">
        <v>7</v>
      </c>
      <c r="B17" s="33" t="s">
        <v>47</v>
      </c>
      <c r="C17" s="33"/>
      <c r="D17" s="29" t="s">
        <v>72</v>
      </c>
      <c r="E17" s="30" t="s">
        <v>91</v>
      </c>
      <c r="F17" s="31">
        <v>10</v>
      </c>
      <c r="G17" s="28">
        <v>2798</v>
      </c>
      <c r="H17" s="28">
        <v>2950</v>
      </c>
      <c r="I17" s="28">
        <v>2450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7">
        <f t="shared" si="0"/>
        <v>256.32271326071231</v>
      </c>
      <c r="AB17" s="17">
        <f t="shared" si="1"/>
        <v>9.3799480334488532</v>
      </c>
      <c r="AC17" s="18">
        <f t="shared" si="2"/>
        <v>2732.6666666666665</v>
      </c>
      <c r="AD17" s="17">
        <f t="shared" si="3"/>
        <v>27326.666666666664</v>
      </c>
      <c r="AE17" s="5"/>
      <c r="AF17" s="5"/>
    </row>
    <row r="18" spans="1:32" ht="54" customHeight="1" x14ac:dyDescent="0.25">
      <c r="A18" s="32">
        <v>8</v>
      </c>
      <c r="B18" s="33" t="s">
        <v>48</v>
      </c>
      <c r="C18" s="33"/>
      <c r="D18" s="29" t="s">
        <v>73</v>
      </c>
      <c r="E18" s="30" t="s">
        <v>91</v>
      </c>
      <c r="F18" s="31">
        <v>10</v>
      </c>
      <c r="G18" s="28">
        <v>8990</v>
      </c>
      <c r="H18" s="28">
        <v>10000</v>
      </c>
      <c r="I18" s="28">
        <v>7200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>
        <f t="shared" si="0"/>
        <v>1417.991537351334</v>
      </c>
      <c r="AB18" s="17">
        <f t="shared" si="1"/>
        <v>16.242743841366941</v>
      </c>
      <c r="AC18" s="18">
        <f t="shared" si="2"/>
        <v>8730</v>
      </c>
      <c r="AD18" s="17">
        <f t="shared" si="3"/>
        <v>87300</v>
      </c>
      <c r="AE18" s="5"/>
      <c r="AF18" s="5"/>
    </row>
    <row r="19" spans="1:32" ht="54" customHeight="1" x14ac:dyDescent="0.25">
      <c r="A19" s="32">
        <v>9</v>
      </c>
      <c r="B19" s="33" t="s">
        <v>49</v>
      </c>
      <c r="C19" s="33"/>
      <c r="D19" s="29" t="s">
        <v>74</v>
      </c>
      <c r="E19" s="30" t="s">
        <v>91</v>
      </c>
      <c r="F19" s="31">
        <v>10</v>
      </c>
      <c r="G19" s="28">
        <v>1078</v>
      </c>
      <c r="H19" s="28">
        <v>1250</v>
      </c>
      <c r="I19" s="28">
        <v>990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7">
        <f t="shared" si="0"/>
        <v>132.24220203853233</v>
      </c>
      <c r="AB19" s="17">
        <f t="shared" si="1"/>
        <v>11.956799460988456</v>
      </c>
      <c r="AC19" s="18">
        <f t="shared" si="2"/>
        <v>1106</v>
      </c>
      <c r="AD19" s="17">
        <f t="shared" si="3"/>
        <v>11060</v>
      </c>
      <c r="AE19" s="5"/>
      <c r="AF19" s="5"/>
    </row>
    <row r="20" spans="1:32" ht="54" customHeight="1" x14ac:dyDescent="0.25">
      <c r="A20" s="32">
        <v>10</v>
      </c>
      <c r="B20" s="33" t="s">
        <v>55</v>
      </c>
      <c r="C20" s="33"/>
      <c r="D20" s="29" t="s">
        <v>75</v>
      </c>
      <c r="E20" s="30" t="s">
        <v>91</v>
      </c>
      <c r="F20" s="31">
        <v>10</v>
      </c>
      <c r="G20" s="28">
        <v>998</v>
      </c>
      <c r="H20" s="28">
        <v>1232</v>
      </c>
      <c r="I20" s="28">
        <v>850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>
        <f t="shared" si="0"/>
        <v>192.60668039643187</v>
      </c>
      <c r="AB20" s="17">
        <f t="shared" si="1"/>
        <v>18.760390947704401</v>
      </c>
      <c r="AC20" s="18">
        <f t="shared" si="2"/>
        <v>1026.6666666666667</v>
      </c>
      <c r="AD20" s="17">
        <f t="shared" si="3"/>
        <v>10266.666666666668</v>
      </c>
      <c r="AE20" s="5"/>
      <c r="AF20" s="5"/>
    </row>
    <row r="21" spans="1:32" ht="54" customHeight="1" x14ac:dyDescent="0.25">
      <c r="A21" s="32">
        <v>11</v>
      </c>
      <c r="B21" s="33" t="s">
        <v>56</v>
      </c>
      <c r="C21" s="33"/>
      <c r="D21" s="29" t="s">
        <v>76</v>
      </c>
      <c r="E21" s="30" t="s">
        <v>91</v>
      </c>
      <c r="F21" s="31">
        <v>10</v>
      </c>
      <c r="G21" s="28">
        <v>872</v>
      </c>
      <c r="H21" s="28">
        <v>1177</v>
      </c>
      <c r="I21" s="28">
        <v>790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>
        <f t="shared" si="0"/>
        <v>203.92727461851015</v>
      </c>
      <c r="AB21" s="17">
        <f t="shared" si="1"/>
        <v>21.549201262963383</v>
      </c>
      <c r="AC21" s="18">
        <f t="shared" si="2"/>
        <v>946.33333333333337</v>
      </c>
      <c r="AD21" s="17">
        <f t="shared" si="3"/>
        <v>9463.3333333333339</v>
      </c>
      <c r="AE21" s="5"/>
      <c r="AF21" s="5"/>
    </row>
    <row r="22" spans="1:32" ht="54" customHeight="1" x14ac:dyDescent="0.25">
      <c r="A22" s="32">
        <v>12</v>
      </c>
      <c r="B22" s="33" t="s">
        <v>57</v>
      </c>
      <c r="C22" s="33"/>
      <c r="D22" s="29" t="s">
        <v>77</v>
      </c>
      <c r="E22" s="30" t="s">
        <v>91</v>
      </c>
      <c r="F22" s="31">
        <v>10</v>
      </c>
      <c r="G22" s="28">
        <v>865</v>
      </c>
      <c r="H22" s="28">
        <v>1212</v>
      </c>
      <c r="I22" s="28">
        <v>765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7">
        <f t="shared" si="0"/>
        <v>234.59823812921795</v>
      </c>
      <c r="AB22" s="17">
        <f t="shared" si="1"/>
        <v>24.764064545659881</v>
      </c>
      <c r="AC22" s="18">
        <f t="shared" si="2"/>
        <v>947.33333333333337</v>
      </c>
      <c r="AD22" s="17">
        <f t="shared" si="3"/>
        <v>9473.3333333333339</v>
      </c>
      <c r="AE22" s="5"/>
      <c r="AF22" s="5"/>
    </row>
    <row r="23" spans="1:32" ht="54" customHeight="1" x14ac:dyDescent="0.25">
      <c r="A23" s="32">
        <v>13</v>
      </c>
      <c r="B23" s="33" t="s">
        <v>58</v>
      </c>
      <c r="C23" s="33"/>
      <c r="D23" s="29" t="s">
        <v>78</v>
      </c>
      <c r="E23" s="30" t="s">
        <v>91</v>
      </c>
      <c r="F23" s="31">
        <v>10</v>
      </c>
      <c r="G23" s="28">
        <v>1698</v>
      </c>
      <c r="H23" s="28">
        <v>1773</v>
      </c>
      <c r="I23" s="28">
        <v>1500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>
        <f t="shared" si="0"/>
        <v>141.04254677224174</v>
      </c>
      <c r="AB23" s="17">
        <f t="shared" si="1"/>
        <v>8.511921953665766</v>
      </c>
      <c r="AC23" s="18">
        <f t="shared" si="2"/>
        <v>1657</v>
      </c>
      <c r="AD23" s="17">
        <f t="shared" si="3"/>
        <v>16570</v>
      </c>
      <c r="AE23" s="5"/>
      <c r="AF23" s="5"/>
    </row>
    <row r="24" spans="1:32" ht="54" customHeight="1" x14ac:dyDescent="0.25">
      <c r="A24" s="32">
        <v>14</v>
      </c>
      <c r="B24" s="33" t="s">
        <v>59</v>
      </c>
      <c r="C24" s="33"/>
      <c r="D24" s="29" t="s">
        <v>79</v>
      </c>
      <c r="E24" s="30" t="s">
        <v>91</v>
      </c>
      <c r="F24" s="31">
        <v>10</v>
      </c>
      <c r="G24" s="28">
        <v>1578</v>
      </c>
      <c r="H24" s="28">
        <v>1819</v>
      </c>
      <c r="I24" s="28">
        <v>1400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>
        <f t="shared" si="0"/>
        <v>210.28789789238942</v>
      </c>
      <c r="AB24" s="17">
        <f t="shared" si="1"/>
        <v>13.151213126478389</v>
      </c>
      <c r="AC24" s="18">
        <f t="shared" si="2"/>
        <v>1599</v>
      </c>
      <c r="AD24" s="17">
        <f t="shared" si="3"/>
        <v>15990</v>
      </c>
      <c r="AE24" s="5"/>
      <c r="AF24" s="5"/>
    </row>
    <row r="25" spans="1:32" ht="54" customHeight="1" x14ac:dyDescent="0.25">
      <c r="A25" s="32">
        <v>15</v>
      </c>
      <c r="B25" s="33" t="s">
        <v>60</v>
      </c>
      <c r="C25" s="33"/>
      <c r="D25" s="29" t="s">
        <v>80</v>
      </c>
      <c r="E25" s="30" t="s">
        <v>91</v>
      </c>
      <c r="F25" s="31">
        <v>10</v>
      </c>
      <c r="G25" s="28">
        <v>1164</v>
      </c>
      <c r="H25" s="28">
        <v>1320</v>
      </c>
      <c r="I25" s="28">
        <v>950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>
        <f t="shared" si="0"/>
        <v>185.7561125059772</v>
      </c>
      <c r="AB25" s="17">
        <f t="shared" si="1"/>
        <v>16.227965565461027</v>
      </c>
      <c r="AC25" s="18">
        <f t="shared" si="2"/>
        <v>1144.6666666666667</v>
      </c>
      <c r="AD25" s="17">
        <f t="shared" si="3"/>
        <v>11446.666666666668</v>
      </c>
      <c r="AE25" s="5"/>
      <c r="AF25" s="5"/>
    </row>
    <row r="26" spans="1:32" ht="54" customHeight="1" x14ac:dyDescent="0.25">
      <c r="A26" s="32">
        <v>16</v>
      </c>
      <c r="B26" s="33" t="s">
        <v>61</v>
      </c>
      <c r="C26" s="33"/>
      <c r="D26" s="29" t="s">
        <v>70</v>
      </c>
      <c r="E26" s="30" t="s">
        <v>91</v>
      </c>
      <c r="F26" s="31">
        <v>10</v>
      </c>
      <c r="G26" s="28">
        <v>1498</v>
      </c>
      <c r="H26" s="28">
        <v>1670</v>
      </c>
      <c r="I26" s="28">
        <v>1350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>
        <f t="shared" si="0"/>
        <v>160.14992975334081</v>
      </c>
      <c r="AB26" s="17">
        <f t="shared" si="1"/>
        <v>10.634125481629535</v>
      </c>
      <c r="AC26" s="18">
        <f t="shared" si="2"/>
        <v>1506</v>
      </c>
      <c r="AD26" s="17">
        <f t="shared" si="3"/>
        <v>15060</v>
      </c>
      <c r="AE26" s="5"/>
      <c r="AF26" s="5"/>
    </row>
    <row r="27" spans="1:32" ht="54" customHeight="1" x14ac:dyDescent="0.25">
      <c r="A27" s="32">
        <v>17</v>
      </c>
      <c r="B27" s="33" t="s">
        <v>62</v>
      </c>
      <c r="C27" s="33"/>
      <c r="D27" s="29" t="s">
        <v>81</v>
      </c>
      <c r="E27" s="30" t="s">
        <v>91</v>
      </c>
      <c r="F27" s="31">
        <v>10</v>
      </c>
      <c r="G27" s="28">
        <v>297</v>
      </c>
      <c r="H27" s="28">
        <v>275</v>
      </c>
      <c r="I27" s="28">
        <v>230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>
        <f t="shared" si="0"/>
        <v>34.151622704248311</v>
      </c>
      <c r="AB27" s="17">
        <f t="shared" si="1"/>
        <v>12.774921211065454</v>
      </c>
      <c r="AC27" s="18">
        <f t="shared" si="2"/>
        <v>267.33333333333331</v>
      </c>
      <c r="AD27" s="17">
        <f t="shared" si="3"/>
        <v>2673.333333333333</v>
      </c>
      <c r="AE27" s="5"/>
      <c r="AF27" s="5"/>
    </row>
    <row r="28" spans="1:32" ht="54" customHeight="1" x14ac:dyDescent="0.25">
      <c r="A28" s="32">
        <v>18</v>
      </c>
      <c r="B28" s="33" t="s">
        <v>50</v>
      </c>
      <c r="C28" s="33"/>
      <c r="D28" s="29" t="s">
        <v>82</v>
      </c>
      <c r="E28" s="30" t="s">
        <v>91</v>
      </c>
      <c r="F28" s="31">
        <v>10</v>
      </c>
      <c r="G28" s="28">
        <v>84.5</v>
      </c>
      <c r="H28" s="28">
        <v>80</v>
      </c>
      <c r="I28" s="28">
        <v>60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>
        <f t="shared" si="0"/>
        <v>13.041600106326445</v>
      </c>
      <c r="AB28" s="17">
        <f t="shared" si="1"/>
        <v>17.427527981727991</v>
      </c>
      <c r="AC28" s="18">
        <f t="shared" si="2"/>
        <v>74.833333333333329</v>
      </c>
      <c r="AD28" s="17">
        <f t="shared" si="3"/>
        <v>748.33333333333326</v>
      </c>
      <c r="AE28" s="5"/>
      <c r="AF28" s="5"/>
    </row>
    <row r="29" spans="1:32" ht="54" customHeight="1" x14ac:dyDescent="0.25">
      <c r="A29" s="32">
        <v>19</v>
      </c>
      <c r="B29" s="33" t="s">
        <v>63</v>
      </c>
      <c r="C29" s="33"/>
      <c r="D29" s="29" t="s">
        <v>83</v>
      </c>
      <c r="E29" s="30" t="s">
        <v>91</v>
      </c>
      <c r="F29" s="31">
        <v>2</v>
      </c>
      <c r="G29" s="28">
        <v>332</v>
      </c>
      <c r="H29" s="28">
        <v>399</v>
      </c>
      <c r="I29" s="28">
        <v>300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>
        <f t="shared" si="0"/>
        <v>50.520622851795316</v>
      </c>
      <c r="AB29" s="17">
        <f t="shared" si="1"/>
        <v>14.700472216817259</v>
      </c>
      <c r="AC29" s="18">
        <f t="shared" si="2"/>
        <v>343.66666666666669</v>
      </c>
      <c r="AD29" s="17">
        <f t="shared" si="3"/>
        <v>687.33333333333337</v>
      </c>
      <c r="AE29" s="5"/>
      <c r="AF29" s="5"/>
    </row>
    <row r="30" spans="1:32" ht="54" customHeight="1" x14ac:dyDescent="0.25">
      <c r="A30" s="32">
        <v>20</v>
      </c>
      <c r="B30" s="33" t="s">
        <v>64</v>
      </c>
      <c r="C30" s="33"/>
      <c r="D30" s="29" t="s">
        <v>84</v>
      </c>
      <c r="E30" s="30" t="s">
        <v>91</v>
      </c>
      <c r="F30" s="31">
        <v>2</v>
      </c>
      <c r="G30" s="28">
        <v>4984</v>
      </c>
      <c r="H30" s="28">
        <v>5750</v>
      </c>
      <c r="I30" s="28">
        <v>4700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7">
        <f t="shared" si="0"/>
        <v>543.12552263112559</v>
      </c>
      <c r="AB30" s="17">
        <f t="shared" si="1"/>
        <v>10.557059530214959</v>
      </c>
      <c r="AC30" s="18">
        <f t="shared" si="2"/>
        <v>5144.666666666667</v>
      </c>
      <c r="AD30" s="17">
        <f t="shared" si="3"/>
        <v>10289.333333333334</v>
      </c>
      <c r="AE30" s="5"/>
      <c r="AF30" s="5"/>
    </row>
    <row r="31" spans="1:32" ht="54" customHeight="1" x14ac:dyDescent="0.25">
      <c r="A31" s="32">
        <v>21</v>
      </c>
      <c r="B31" s="33" t="s">
        <v>65</v>
      </c>
      <c r="C31" s="33"/>
      <c r="D31" s="29" t="s">
        <v>85</v>
      </c>
      <c r="E31" s="30" t="s">
        <v>91</v>
      </c>
      <c r="F31" s="31">
        <v>10</v>
      </c>
      <c r="G31" s="28">
        <v>1785</v>
      </c>
      <c r="H31" s="28">
        <v>1990</v>
      </c>
      <c r="I31" s="28">
        <v>1650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7">
        <f t="shared" si="0"/>
        <v>171.19676788226269</v>
      </c>
      <c r="AB31" s="17">
        <f t="shared" si="1"/>
        <v>9.4671023713693661</v>
      </c>
      <c r="AC31" s="18">
        <f t="shared" si="2"/>
        <v>1808.3333333333333</v>
      </c>
      <c r="AD31" s="17">
        <f t="shared" si="3"/>
        <v>18083.333333333332</v>
      </c>
      <c r="AE31" s="5"/>
      <c r="AF31" s="5"/>
    </row>
    <row r="32" spans="1:32" ht="75.75" customHeight="1" x14ac:dyDescent="0.25">
      <c r="A32" s="32">
        <v>22</v>
      </c>
      <c r="B32" s="33" t="s">
        <v>66</v>
      </c>
      <c r="C32" s="33"/>
      <c r="D32" s="29" t="s">
        <v>86</v>
      </c>
      <c r="E32" s="30" t="s">
        <v>91</v>
      </c>
      <c r="F32" s="31">
        <v>20</v>
      </c>
      <c r="G32" s="28">
        <v>6800</v>
      </c>
      <c r="H32" s="28">
        <v>6850</v>
      </c>
      <c r="I32" s="28">
        <v>6500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7">
        <f t="shared" si="0"/>
        <v>189.29694486000912</v>
      </c>
      <c r="AB32" s="17">
        <f t="shared" si="1"/>
        <v>2.8183167969232126</v>
      </c>
      <c r="AC32" s="18">
        <f t="shared" si="2"/>
        <v>6716.666666666667</v>
      </c>
      <c r="AD32" s="17">
        <f t="shared" si="3"/>
        <v>134333.33333333334</v>
      </c>
      <c r="AE32" s="5"/>
      <c r="AF32" s="5"/>
    </row>
    <row r="33" spans="1:32" ht="54" customHeight="1" x14ac:dyDescent="0.25">
      <c r="A33" s="32">
        <v>23</v>
      </c>
      <c r="B33" s="33" t="s">
        <v>67</v>
      </c>
      <c r="C33" s="33"/>
      <c r="D33" s="29" t="s">
        <v>87</v>
      </c>
      <c r="E33" s="30" t="s">
        <v>91</v>
      </c>
      <c r="F33" s="31">
        <v>30</v>
      </c>
      <c r="G33" s="28">
        <v>94</v>
      </c>
      <c r="H33" s="28">
        <v>120</v>
      </c>
      <c r="I33" s="28">
        <v>86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>
        <f t="shared" si="0"/>
        <v>17.776388834631177</v>
      </c>
      <c r="AB33" s="17">
        <f t="shared" si="1"/>
        <v>17.776388834631177</v>
      </c>
      <c r="AC33" s="18">
        <f t="shared" si="2"/>
        <v>100</v>
      </c>
      <c r="AD33" s="17">
        <f t="shared" si="3"/>
        <v>3000</v>
      </c>
      <c r="AE33" s="5"/>
      <c r="AF33" s="5"/>
    </row>
    <row r="34" spans="1:32" ht="54" customHeight="1" x14ac:dyDescent="0.25">
      <c r="A34" s="32">
        <v>24</v>
      </c>
      <c r="B34" s="33" t="s">
        <v>51</v>
      </c>
      <c r="C34" s="33"/>
      <c r="D34" s="29" t="s">
        <v>70</v>
      </c>
      <c r="E34" s="30" t="s">
        <v>91</v>
      </c>
      <c r="F34" s="31">
        <v>10</v>
      </c>
      <c r="G34" s="28">
        <v>138</v>
      </c>
      <c r="H34" s="28">
        <v>150</v>
      </c>
      <c r="I34" s="28">
        <v>123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>
        <f t="shared" si="0"/>
        <v>13.527749258468683</v>
      </c>
      <c r="AB34" s="17">
        <f t="shared" si="1"/>
        <v>9.8742695317289666</v>
      </c>
      <c r="AC34" s="18">
        <f t="shared" si="2"/>
        <v>137</v>
      </c>
      <c r="AD34" s="17">
        <f t="shared" si="3"/>
        <v>1370</v>
      </c>
      <c r="AE34" s="5"/>
      <c r="AF34" s="5"/>
    </row>
    <row r="35" spans="1:32" ht="54" customHeight="1" x14ac:dyDescent="0.25">
      <c r="A35" s="32">
        <v>25</v>
      </c>
      <c r="B35" s="33" t="s">
        <v>52</v>
      </c>
      <c r="C35" s="33"/>
      <c r="D35" s="29" t="s">
        <v>88</v>
      </c>
      <c r="E35" s="30" t="s">
        <v>91</v>
      </c>
      <c r="F35" s="31">
        <v>10</v>
      </c>
      <c r="G35" s="28">
        <v>212</v>
      </c>
      <c r="H35" s="28">
        <v>260</v>
      </c>
      <c r="I35" s="28">
        <v>200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7">
        <f t="shared" si="0"/>
        <v>31.749015732775089</v>
      </c>
      <c r="AB35" s="17">
        <f t="shared" si="1"/>
        <v>14.173667737846021</v>
      </c>
      <c r="AC35" s="18">
        <f t="shared" si="2"/>
        <v>224</v>
      </c>
      <c r="AD35" s="17">
        <f t="shared" si="3"/>
        <v>2240</v>
      </c>
      <c r="AE35" s="5"/>
      <c r="AF35" s="5"/>
    </row>
    <row r="36" spans="1:32" ht="54" customHeight="1" x14ac:dyDescent="0.25">
      <c r="A36" s="32">
        <v>26</v>
      </c>
      <c r="B36" s="33" t="s">
        <v>53</v>
      </c>
      <c r="C36" s="33"/>
      <c r="D36" s="29" t="s">
        <v>89</v>
      </c>
      <c r="E36" s="30" t="s">
        <v>91</v>
      </c>
      <c r="F36" s="31">
        <v>10</v>
      </c>
      <c r="G36" s="28">
        <v>34</v>
      </c>
      <c r="H36" s="28">
        <v>42</v>
      </c>
      <c r="I36" s="28">
        <v>30.2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7">
        <f t="shared" si="0"/>
        <v>6.0232881385502361</v>
      </c>
      <c r="AB36" s="17">
        <f t="shared" si="1"/>
        <v>17.014938244492193</v>
      </c>
      <c r="AC36" s="18">
        <f t="shared" si="2"/>
        <v>35.4</v>
      </c>
      <c r="AD36" s="17">
        <f t="shared" si="3"/>
        <v>354</v>
      </c>
      <c r="AE36" s="5"/>
      <c r="AF36" s="5"/>
    </row>
    <row r="37" spans="1:32" ht="54" customHeight="1" x14ac:dyDescent="0.25">
      <c r="A37" s="32">
        <v>27</v>
      </c>
      <c r="B37" s="33" t="s">
        <v>68</v>
      </c>
      <c r="C37" s="33"/>
      <c r="D37" s="29" t="s">
        <v>90</v>
      </c>
      <c r="E37" s="30" t="s">
        <v>91</v>
      </c>
      <c r="F37" s="31">
        <v>10</v>
      </c>
      <c r="G37" s="28">
        <v>2000</v>
      </c>
      <c r="H37" s="28">
        <v>2250</v>
      </c>
      <c r="I37" s="28">
        <v>1800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7">
        <f t="shared" si="0"/>
        <v>225.46248764114469</v>
      </c>
      <c r="AB37" s="17">
        <f t="shared" si="1"/>
        <v>11.179958064850149</v>
      </c>
      <c r="AC37" s="18">
        <f t="shared" si="2"/>
        <v>2016.6666666666667</v>
      </c>
      <c r="AD37" s="17">
        <f t="shared" si="3"/>
        <v>20166.666666666668</v>
      </c>
      <c r="AE37" s="5"/>
      <c r="AF37" s="5"/>
    </row>
    <row r="38" spans="1:32" ht="19.5" thickBot="1" x14ac:dyDescent="0.3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19"/>
      <c r="AC38" s="20" t="s">
        <v>26</v>
      </c>
      <c r="AD38" s="21">
        <f>SUM(AD11:AD37)</f>
        <v>1366206.9999999993</v>
      </c>
    </row>
    <row r="39" spans="1:32" ht="25.5" customHeight="1" thickBot="1" x14ac:dyDescent="0.3">
      <c r="A39" s="47" t="s">
        <v>41</v>
      </c>
      <c r="B39" s="48"/>
      <c r="C39" s="48"/>
      <c r="D39" s="48"/>
      <c r="E39" s="48"/>
      <c r="F39" s="49"/>
      <c r="G39" s="50">
        <f>AD38</f>
        <v>1366206.9999999993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2"/>
    </row>
    <row r="40" spans="1:32" ht="18.75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2" ht="18.75" x14ac:dyDescent="0.25">
      <c r="A41" s="39" t="s">
        <v>99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2" ht="18.75" x14ac:dyDescent="0.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2" ht="18.75" x14ac:dyDescent="0.3">
      <c r="A43" s="9"/>
      <c r="B43" s="9"/>
      <c r="C43" s="9"/>
      <c r="D43" s="9"/>
      <c r="E43" s="9"/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1"/>
    </row>
    <row r="44" spans="1:32" ht="18.75" x14ac:dyDescent="0.3">
      <c r="A44" s="41" t="s">
        <v>38</v>
      </c>
      <c r="B44" s="42"/>
      <c r="C44" s="42"/>
      <c r="D44" s="42"/>
      <c r="E44" s="2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2" ht="18.75" x14ac:dyDescent="0.3">
      <c r="A45" s="43" t="s">
        <v>39</v>
      </c>
      <c r="B45" s="44"/>
      <c r="C45" s="44"/>
      <c r="D45" s="44"/>
      <c r="E45" s="2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2" ht="18.75" x14ac:dyDescent="0.3">
      <c r="A46" s="45" t="s">
        <v>27</v>
      </c>
      <c r="B46" s="46"/>
      <c r="C46" s="46"/>
      <c r="D46" s="46"/>
      <c r="E46" s="24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2" ht="18.75" x14ac:dyDescent="0.3">
      <c r="A47" s="35" t="s">
        <v>28</v>
      </c>
      <c r="B47" s="36"/>
      <c r="C47" s="36"/>
      <c r="D47" s="36"/>
      <c r="E47" s="2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2" ht="18.75" x14ac:dyDescent="0.3">
      <c r="A48" s="37" t="s">
        <v>29</v>
      </c>
      <c r="B48" s="38"/>
      <c r="C48" s="38"/>
      <c r="D48" s="38"/>
      <c r="E48" s="25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11"/>
      <c r="AB48" s="11"/>
      <c r="AC48" s="11"/>
      <c r="AD48" s="11"/>
    </row>
    <row r="49" spans="1:29" x14ac:dyDescent="0.25">
      <c r="A49" s="8"/>
      <c r="B49" s="8"/>
      <c r="C49" s="8"/>
      <c r="D49" s="8"/>
      <c r="E49" s="6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3"/>
      <c r="AB49" s="3"/>
      <c r="AC49" s="3"/>
    </row>
  </sheetData>
  <mergeCells count="55">
    <mergeCell ref="B12:C12"/>
    <mergeCell ref="B13:C13"/>
    <mergeCell ref="B14:C14"/>
    <mergeCell ref="A3:AD3"/>
    <mergeCell ref="A5:B5"/>
    <mergeCell ref="C5:AD5"/>
    <mergeCell ref="A6:B6"/>
    <mergeCell ref="C6:AD6"/>
    <mergeCell ref="A7:AD7"/>
    <mergeCell ref="F8:F9"/>
    <mergeCell ref="AA8:AA9"/>
    <mergeCell ref="AB8:AB9"/>
    <mergeCell ref="AC8:AC9"/>
    <mergeCell ref="AD8:AD9"/>
    <mergeCell ref="A8:A9"/>
    <mergeCell ref="D8:D9"/>
    <mergeCell ref="E8:E9"/>
    <mergeCell ref="B8:C9"/>
    <mergeCell ref="A47:D47"/>
    <mergeCell ref="A48:D48"/>
    <mergeCell ref="A41:AD41"/>
    <mergeCell ref="A42:AD42"/>
    <mergeCell ref="A44:D44"/>
    <mergeCell ref="A45:D45"/>
    <mergeCell ref="A46:D46"/>
    <mergeCell ref="A39:F39"/>
    <mergeCell ref="G39:AD39"/>
    <mergeCell ref="A38:AA38"/>
    <mergeCell ref="A40:AD40"/>
    <mergeCell ref="A10:F10"/>
    <mergeCell ref="AA10:AD10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4:C34"/>
    <mergeCell ref="B35:C35"/>
    <mergeCell ref="B36:C36"/>
    <mergeCell ref="B37:C37"/>
    <mergeCell ref="B29:C29"/>
    <mergeCell ref="B30:C30"/>
    <mergeCell ref="B31:C31"/>
    <mergeCell ref="B32:C32"/>
    <mergeCell ref="B33:C33"/>
  </mergeCells>
  <pageMargins left="0.24027777777777801" right="0.24027777777777801" top="0.05" bottom="0.209722222222222" header="0.51180555555555496" footer="0.51180555555555496"/>
  <pageSetup paperSize="9" scale="57" fitToHeight="0" orientation="landscape" useFirstPageNumber="1" horizontalDpi="300" verticalDpi="300" r:id="rId1"/>
  <ignoredErrors>
    <ignoredError sqref="A11 D17" numberStoredAsText="1"/>
    <ignoredError sqref="AC11:AC14 AA11:AA14 AA15:AC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Бесхмелевский Максим</cp:lastModifiedBy>
  <cp:revision>7</cp:revision>
  <cp:lastPrinted>2021-03-17T11:22:15Z</cp:lastPrinted>
  <dcterms:created xsi:type="dcterms:W3CDTF">2014-01-17T11:35:00Z</dcterms:created>
  <dcterms:modified xsi:type="dcterms:W3CDTF">2022-04-03T13:06:47Z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