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бакалея" sheetId="1" r:id="rId1"/>
  </sheets>
  <definedNames/>
  <calcPr fullCalcOnLoad="1" refMode="R1C1"/>
</workbook>
</file>

<file path=xl/sharedStrings.xml><?xml version="1.0" encoding="utf-8"?>
<sst xmlns="http://schemas.openxmlformats.org/spreadsheetml/2006/main" count="165" uniqueCount="141">
  <si>
    <t>№</t>
  </si>
  <si>
    <t>Ед. изм</t>
  </si>
  <si>
    <t>Кол-во</t>
  </si>
  <si>
    <t>Среднее квадратичное отклонение</t>
  </si>
  <si>
    <t xml:space="preserve">Средняя арифметическая цена за единицу     &lt;ц&gt; </t>
  </si>
  <si>
    <t>Цена за единицу изм. (руб.)</t>
  </si>
  <si>
    <t>Цена за единицу изм. с округлением (вниз) до сотых долей после запятой (руб.)</t>
  </si>
  <si>
    <t>рублей</t>
  </si>
  <si>
    <t>Однородность совокупности значений выявленных цен, используемых в расчете Н(М)ЦК, ЦКЕП</t>
  </si>
  <si>
    <t>Н(М)ЦК, ЦКЕП контракта с учетом округления цены за единицу (руб.)</t>
  </si>
  <si>
    <t>В результате проведенного расчета Н(М)ЦК, ЦКЕП контракта составила:</t>
  </si>
  <si>
    <t>Н(М)ЦК, ЦКЕП, определяемая методом сопоставимых рыночных цен (анализа рынка)*</t>
  </si>
  <si>
    <t>Рассчет Н(М)ЦК, ЦКЕП произвел:</t>
  </si>
  <si>
    <t>Наименование предмета государственного контракта</t>
  </si>
  <si>
    <t>Обоснование начальной (максимальной) цены контракта на поставку</t>
  </si>
  <si>
    <r>
      <t xml:space="preserve">коэффициент вариации цен V (%)           </t>
    </r>
    <r>
      <rPr>
        <i/>
        <sz val="12"/>
        <color indexed="8"/>
        <rFont val="Times New Roman"/>
        <family val="1"/>
      </rPr>
      <t xml:space="preserve">         (не должен превышать 33%)</t>
    </r>
  </si>
  <si>
    <t>Предложения (руб./ед.изм.)</t>
  </si>
  <si>
    <t xml:space="preserve">Бойкова Т.Н. </t>
  </si>
  <si>
    <t xml:space="preserve"> (343) 204-24-17</t>
  </si>
  <si>
    <t xml:space="preserve">* Определение Н(М)ЦК, ЦКЕП контракта осуществляется в соответствии с Положением о закупке товаров, работ, услуг для нужд государственного автономного учреждения социального обслуживания Свердловской области «Комплексный центр социального обслуживания населения Октябрьского района города Екатеринбурга». Так как применение утвержденных формул определения Н(М)ЦК, ЦКЕП, может привести к формированию цены контракта и цены за единицу товара (работы, услуги) с дробными значениями (количество знаков после запятой превышает 2), а большинство бухгалтерских программ, а также программное обеспечение реестра контрактов не позволяет проводить операции с такими значениями  в случае необходимости Заказчиком применяется округление таких показателей.
</t>
  </si>
  <si>
    <r>
      <rPr>
        <b/>
        <sz val="12"/>
        <color indexed="8"/>
        <rFont val="Times New Roman"/>
        <family val="1"/>
      </rPr>
      <t>Расчет Н(М)ЦК по формуле</t>
    </r>
    <r>
      <rPr>
        <sz val="12"/>
        <color indexed="8"/>
        <rFont val="Times New Roman"/>
        <family val="1"/>
      </rPr>
      <t xml:space="preserve">                                                                                            v - количество (объем) закупаемого товара (работы, услуги);
n - количество значений, используемых в расчете;
i - номер источника ценовой информации;
     - цена единицы</t>
    </r>
  </si>
  <si>
    <t>ОКПД 2</t>
  </si>
  <si>
    <t xml:space="preserve"> ГАУ "КЦСОН Октябрьского района г. Екатеринбурга"</t>
  </si>
  <si>
    <t>Хлеб "Крестьянский" подовый, мука высшего сорта, 500гр</t>
  </si>
  <si>
    <t>Хлеб "Чусовской" подовый, мука 2 сорта, йодиров., 500 гр.</t>
  </si>
  <si>
    <t>шт</t>
  </si>
  <si>
    <t>Рис, 1 сорт</t>
  </si>
  <si>
    <t>кг</t>
  </si>
  <si>
    <t>Крупа геркулес, из овсянной крупы высшего сорта</t>
  </si>
  <si>
    <t>Крупа ячневая, 1 сорт</t>
  </si>
  <si>
    <t>Крупа манная, марки "МТ" или "М"</t>
  </si>
  <si>
    <t>Крупа гречневая, 1 сорт</t>
  </si>
  <si>
    <t>Крупа пшенная, 1 сорт</t>
  </si>
  <si>
    <t>Горох, 1 сорт</t>
  </si>
  <si>
    <t>Макаронные изделия, высший сорт</t>
  </si>
  <si>
    <t>Мука в/с, 2кг.</t>
  </si>
  <si>
    <t xml:space="preserve">Овощная смесь "весенняя" б/з </t>
  </si>
  <si>
    <t>Овощи соленые и маринованные (огурцы) 3л</t>
  </si>
  <si>
    <t>Сухофрукты (смесь)</t>
  </si>
  <si>
    <t>Шиповник</t>
  </si>
  <si>
    <t xml:space="preserve">Чай черный листовой, 100гр. высший сорт </t>
  </si>
  <si>
    <t>Соль йодированная</t>
  </si>
  <si>
    <t>Изюм</t>
  </si>
  <si>
    <t>Сахар категория "ТС2", "ТС3"</t>
  </si>
  <si>
    <t>Повидло 600гр., высший или 1 сорт ш</t>
  </si>
  <si>
    <t>Кофе,какао (Кофейный напиток "Бодрость" ячменный колос" или эквивалент), 100гр.</t>
  </si>
  <si>
    <t>10.83.12.120</t>
  </si>
  <si>
    <t>10.39.22.110</t>
  </si>
  <si>
    <t>10.81.12.110</t>
  </si>
  <si>
    <t>10.39.25.131</t>
  </si>
  <si>
    <t>10.84.30.130</t>
  </si>
  <si>
    <t>10.83.13.120</t>
  </si>
  <si>
    <t>01.25.19.190</t>
  </si>
  <si>
    <t>10.39.17.111</t>
  </si>
  <si>
    <t>10.39.11.000</t>
  </si>
  <si>
    <t>10.61.21.113</t>
  </si>
  <si>
    <t>10.73.11.110</t>
  </si>
  <si>
    <t>01.11.75.110</t>
  </si>
  <si>
    <t>10.61.32.114</t>
  </si>
  <si>
    <t>10.61.32.113</t>
  </si>
  <si>
    <t>10.61.31.111</t>
  </si>
  <si>
    <t>10.61.32.115</t>
  </si>
  <si>
    <t>10.61.32.111</t>
  </si>
  <si>
    <t>10.61.11.000</t>
  </si>
  <si>
    <t>10.71.11.110</t>
  </si>
  <si>
    <t xml:space="preserve">поставка продуктов питания (бакалея) для пищеблока социально-реабилитационного отделения </t>
  </si>
  <si>
    <t xml:space="preserve">Предложение № 1            </t>
  </si>
  <si>
    <t xml:space="preserve">Предложение №2        </t>
  </si>
  <si>
    <t xml:space="preserve">Предложение № 3                </t>
  </si>
  <si>
    <t xml:space="preserve">Томатное пюре, паста 270 гр. </t>
  </si>
  <si>
    <t xml:space="preserve"> (№3662501728816000020)</t>
  </si>
  <si>
    <t>(№3572600302516000007)</t>
  </si>
  <si>
    <t>(№3240700944121000003)</t>
  </si>
  <si>
    <t>(№2380200214221000006)</t>
  </si>
  <si>
    <t xml:space="preserve"> (№1720400462316000004)</t>
  </si>
  <si>
    <t>(№3183430084616000022)</t>
  </si>
  <si>
    <t>(№2741106920222000001)</t>
  </si>
  <si>
    <t>(№2202000229621000111)</t>
  </si>
  <si>
    <t>(№2640400377722000005)</t>
  </si>
  <si>
    <t xml:space="preserve">  (№2071600050921000027)</t>
  </si>
  <si>
    <t xml:space="preserve"> (№1753612990821000244)</t>
  </si>
  <si>
    <t xml:space="preserve"> (№2070500824921000129)</t>
  </si>
  <si>
    <t>(№2753000724421000071)</t>
  </si>
  <si>
    <t xml:space="preserve"> (№1100101505821000092)</t>
  </si>
  <si>
    <t xml:space="preserve"> (№1410104723522000035)</t>
  </si>
  <si>
    <t xml:space="preserve">  (№1661700659621000078)</t>
  </si>
  <si>
    <t>(№3810500062021000012)</t>
  </si>
  <si>
    <t>(№3480400443621000008)</t>
  </si>
  <si>
    <t>(№2861600165521000022)</t>
  </si>
  <si>
    <t xml:space="preserve">  (№2861400293521000215)</t>
  </si>
  <si>
    <t>(№3890700255821000007)</t>
  </si>
  <si>
    <t>(№3241102602321000020)</t>
  </si>
  <si>
    <t>(№1130808182221000016)</t>
  </si>
  <si>
    <t>(№2262600256921000015)</t>
  </si>
  <si>
    <t xml:space="preserve">  (№1410109335121000011)</t>
  </si>
  <si>
    <t>(№1550702884521000041)</t>
  </si>
  <si>
    <t>(№3361900644421000023)</t>
  </si>
  <si>
    <t xml:space="preserve"> (№2781028089521000026)</t>
  </si>
  <si>
    <t>(№3142800342421000010)</t>
  </si>
  <si>
    <t>(№2150103586321000011)</t>
  </si>
  <si>
    <t>(№3142500328918000003)</t>
  </si>
  <si>
    <t>(№2233901324617000111)</t>
  </si>
  <si>
    <t>(№2330401560722000006)</t>
  </si>
  <si>
    <t>(№1772702077121000016)</t>
  </si>
  <si>
    <t>(№2745133234721000057)</t>
  </si>
  <si>
    <t>(№2665800155821000109)</t>
  </si>
  <si>
    <t>10.39.18.110</t>
  </si>
  <si>
    <t>(№1171400462021000038)</t>
  </si>
  <si>
    <t>(№2233101309021000018)</t>
  </si>
  <si>
    <t>(№3240706343121000003)</t>
  </si>
  <si>
    <t>(№2190102321321000561)</t>
  </si>
  <si>
    <t>(№2540910569021000134)</t>
  </si>
  <si>
    <t>(№2170101028821000051)</t>
  </si>
  <si>
    <t>10.39.25.134</t>
  </si>
  <si>
    <t>(№3862001268121000020)</t>
  </si>
  <si>
    <t>(№3240706343121000006)</t>
  </si>
  <si>
    <t>(№2661000039421000030)</t>
  </si>
  <si>
    <t>(№2665800155821000157)</t>
  </si>
  <si>
    <t>(№2861001021221000251)</t>
  </si>
  <si>
    <t>(№2666801753221000020)</t>
  </si>
  <si>
    <t>(№3542810410921000026)</t>
  </si>
  <si>
    <t>(№3420100661021000003)</t>
  </si>
  <si>
    <t>(№2782001669921000035)</t>
  </si>
  <si>
    <t>(№2110148740021000268)</t>
  </si>
  <si>
    <t>(№3891101758921000029)</t>
  </si>
  <si>
    <t>(№3890100723921000007)</t>
  </si>
  <si>
    <t>(№2861500004921000107)</t>
  </si>
  <si>
    <t>(№1753606732022000049)</t>
  </si>
  <si>
    <t>(№3890900109121000085)</t>
  </si>
  <si>
    <t>(№2583601246321000176)</t>
  </si>
  <si>
    <t>(№3142800336821000009)</t>
  </si>
  <si>
    <t>(№1504805161221000192)</t>
  </si>
  <si>
    <t>(№3543511176321000008)</t>
  </si>
  <si>
    <t>(№2234001363521000067)</t>
  </si>
  <si>
    <t>(№3543511176321000018)</t>
  </si>
  <si>
    <t>(№2231508369221000038)</t>
  </si>
  <si>
    <t>(№3245901707321000013)</t>
  </si>
  <si>
    <t>Масло растительное, высший сорт 0,9л/828гр.</t>
  </si>
  <si>
    <t>10.41.54.000</t>
  </si>
  <si>
    <t>(№3542810432421000020)</t>
  </si>
  <si>
    <t>(№3743600092521000112)</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</si>
</sst>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
    <numFmt numFmtId="173" formatCode="0.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000"/>
    <numFmt numFmtId="179" formatCode="0.000"/>
    <numFmt numFmtId="180" formatCode="0.0"/>
    <numFmt numFmtId="181" formatCode="#,##0.00#########"/>
  </numFmts>
  <fonts count="44">
    <font>
      <sz val="11"/>
      <color theme="1"/>
      <name val="Calibri"/>
      <family val="2"/>
    </font>
    <font>
      <sz val="11"/>
      <color indexed="8"/>
      <name val="Calibri"/>
      <family val="2"/>
    </font>
    <font>
      <b/>
      <sz val="10"/>
      <color indexed="8"/>
      <name val="Times New Roman"/>
      <family val="1"/>
    </font>
    <font>
      <sz val="10"/>
      <color indexed="8"/>
      <name val="Times New Roman"/>
      <family val="1"/>
    </font>
    <font>
      <sz val="11"/>
      <color indexed="8"/>
      <name val="Times New Roman"/>
      <family val="1"/>
    </font>
    <font>
      <b/>
      <sz val="12"/>
      <color indexed="8"/>
      <name val="Times New Roman"/>
      <family val="1"/>
    </font>
    <font>
      <i/>
      <sz val="12"/>
      <color indexed="8"/>
      <name val="Times New Roman"/>
      <family val="1"/>
    </font>
    <fon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3" fillId="32" borderId="0" applyNumberFormat="0" applyBorder="0" applyAlignment="0" applyProtection="0"/>
  </cellStyleXfs>
  <cellXfs count="69">
    <xf numFmtId="0" fontId="0" fillId="0" borderId="0" xfId="0" applyFont="1" applyAlignment="1">
      <alignment/>
    </xf>
    <xf numFmtId="0" fontId="3" fillId="0" borderId="0" xfId="0" applyFont="1" applyAlignment="1">
      <alignment/>
    </xf>
    <xf numFmtId="0" fontId="3" fillId="0" borderId="0" xfId="0" applyFont="1" applyAlignment="1">
      <alignment vertical="center"/>
    </xf>
    <xf numFmtId="0" fontId="4" fillId="0" borderId="0" xfId="0" applyFont="1" applyFill="1" applyAlignment="1" applyProtection="1">
      <alignment vertical="center"/>
      <protection locked="0"/>
    </xf>
    <xf numFmtId="0" fontId="3" fillId="0" borderId="0" xfId="0" applyFont="1" applyAlignment="1">
      <alignment wrapText="1"/>
    </xf>
    <xf numFmtId="0" fontId="2" fillId="0" borderId="0" xfId="0" applyFont="1" applyAlignment="1">
      <alignment horizontal="center" vertical="top"/>
    </xf>
    <xf numFmtId="0" fontId="2" fillId="0" borderId="10" xfId="0" applyFont="1" applyBorder="1" applyAlignment="1">
      <alignment vertical="center"/>
    </xf>
    <xf numFmtId="2" fontId="2" fillId="0" borderId="0" xfId="0" applyNumberFormat="1" applyFont="1" applyAlignment="1">
      <alignment vertical="center"/>
    </xf>
    <xf numFmtId="0" fontId="3" fillId="0" borderId="0" xfId="0" applyFont="1" applyAlignment="1">
      <alignment/>
    </xf>
    <xf numFmtId="0" fontId="3" fillId="0" borderId="0" xfId="0" applyFont="1" applyFill="1" applyAlignment="1" applyProtection="1">
      <alignment vertical="center"/>
      <protection locked="0"/>
    </xf>
    <xf numFmtId="0" fontId="3" fillId="0" borderId="0" xfId="0" applyFont="1" applyAlignment="1" applyProtection="1">
      <alignment wrapText="1"/>
      <protection locked="0"/>
    </xf>
    <xf numFmtId="0" fontId="3" fillId="0" borderId="0" xfId="0" applyFont="1" applyAlignment="1">
      <alignment horizontal="left" wrapText="1"/>
    </xf>
    <xf numFmtId="0" fontId="5" fillId="0" borderId="11" xfId="0" applyFont="1" applyBorder="1" applyAlignment="1">
      <alignment horizontal="center" vertical="top" wrapText="1"/>
    </xf>
    <xf numFmtId="0" fontId="5" fillId="0" borderId="11" xfId="0" applyFont="1" applyFill="1" applyBorder="1" applyAlignment="1">
      <alignment horizontal="center" vertical="top" wrapText="1"/>
    </xf>
    <xf numFmtId="0" fontId="5" fillId="0" borderId="11" xfId="0" applyFont="1" applyBorder="1" applyAlignment="1">
      <alignment horizontal="center" vertical="top" wrapText="1"/>
    </xf>
    <xf numFmtId="0" fontId="5"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4" fontId="5" fillId="0" borderId="12"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4" fontId="5" fillId="0" borderId="11" xfId="0" applyNumberFormat="1" applyFont="1" applyBorder="1" applyAlignment="1">
      <alignment horizontal="center" vertical="center"/>
    </xf>
    <xf numFmtId="4" fontId="7" fillId="0" borderId="12" xfId="0" applyNumberFormat="1" applyFont="1" applyFill="1" applyBorder="1" applyAlignment="1">
      <alignment horizontal="center" vertical="center" wrapText="1"/>
    </xf>
    <xf numFmtId="0" fontId="7" fillId="0" borderId="11" xfId="0" applyFont="1" applyBorder="1" applyAlignment="1">
      <alignment horizontal="center" vertical="top" wrapText="1"/>
    </xf>
    <xf numFmtId="0" fontId="5" fillId="0" borderId="13" xfId="0" applyFont="1" applyFill="1" applyBorder="1" applyAlignment="1">
      <alignment horizontal="center" vertical="center" wrapText="1"/>
    </xf>
    <xf numFmtId="171" fontId="5" fillId="0" borderId="0" xfId="60" applyFont="1" applyAlignment="1">
      <alignment vertical="center"/>
    </xf>
    <xf numFmtId="0" fontId="5" fillId="0" borderId="10" xfId="0" applyFont="1" applyBorder="1" applyAlignment="1">
      <alignment vertical="center"/>
    </xf>
    <xf numFmtId="0" fontId="7" fillId="0" borderId="0" xfId="0" applyFont="1" applyAlignment="1">
      <alignment/>
    </xf>
    <xf numFmtId="0" fontId="7" fillId="0" borderId="0" xfId="0" applyFont="1" applyAlignment="1" applyProtection="1">
      <alignment horizontal="center" wrapText="1"/>
      <protection locked="0"/>
    </xf>
    <xf numFmtId="0" fontId="7" fillId="0" borderId="0" xfId="0" applyFont="1" applyAlignment="1" applyProtection="1">
      <alignment horizontal="left" vertical="top" wrapText="1"/>
      <protection locked="0"/>
    </xf>
    <xf numFmtId="0" fontId="7" fillId="0" borderId="0" xfId="0" applyFont="1" applyAlignment="1">
      <alignment/>
    </xf>
    <xf numFmtId="0" fontId="7" fillId="0" borderId="0" xfId="0" applyFont="1" applyFill="1" applyAlignment="1" applyProtection="1">
      <alignment vertical="center"/>
      <protection locked="0"/>
    </xf>
    <xf numFmtId="0" fontId="7" fillId="0" borderId="0" xfId="0" applyFont="1" applyAlignment="1" applyProtection="1">
      <alignment wrapText="1"/>
      <protection locked="0"/>
    </xf>
    <xf numFmtId="0" fontId="5" fillId="0" borderId="0" xfId="0" applyFont="1" applyAlignment="1">
      <alignment horizontal="left"/>
    </xf>
    <xf numFmtId="0" fontId="5" fillId="0" borderId="14" xfId="0" applyFont="1" applyBorder="1" applyAlignment="1">
      <alignment horizontal="center" vertical="top" wrapText="1"/>
    </xf>
    <xf numFmtId="4" fontId="7" fillId="0" borderId="10" xfId="0" applyNumberFormat="1" applyFont="1" applyFill="1" applyBorder="1" applyAlignment="1">
      <alignment horizontal="center" vertical="center" wrapText="1"/>
    </xf>
    <xf numFmtId="4" fontId="7" fillId="0" borderId="15" xfId="0" applyNumberFormat="1" applyFont="1" applyFill="1" applyBorder="1" applyAlignment="1">
      <alignment horizontal="center" vertical="center" wrapText="1"/>
    </xf>
    <xf numFmtId="4" fontId="7" fillId="0" borderId="16" xfId="0" applyNumberFormat="1" applyFont="1" applyFill="1" applyBorder="1" applyAlignment="1">
      <alignment horizontal="center" vertical="center" wrapText="1"/>
    </xf>
    <xf numFmtId="4" fontId="7" fillId="0" borderId="17" xfId="0" applyNumberFormat="1" applyFont="1" applyFill="1" applyBorder="1" applyAlignment="1">
      <alignment horizontal="center" vertical="center" wrapText="1"/>
    </xf>
    <xf numFmtId="4" fontId="7" fillId="0" borderId="14" xfId="0" applyNumberFormat="1" applyFont="1" applyFill="1" applyBorder="1" applyAlignment="1">
      <alignment horizontal="center" vertical="center" wrapText="1"/>
    </xf>
    <xf numFmtId="4" fontId="7" fillId="0" borderId="14" xfId="0" applyNumberFormat="1" applyFont="1" applyBorder="1" applyAlignment="1">
      <alignment horizontal="center" vertical="center" wrapText="1"/>
    </xf>
    <xf numFmtId="4" fontId="7" fillId="0" borderId="12" xfId="0" applyNumberFormat="1" applyFont="1" applyBorder="1" applyAlignment="1">
      <alignment horizontal="center" vertical="center" wrapText="1"/>
    </xf>
    <xf numFmtId="0" fontId="7" fillId="0" borderId="18"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7" fillId="0" borderId="14" xfId="0" applyFont="1" applyBorder="1" applyAlignment="1">
      <alignment horizontal="center" vertical="center" wrapText="1"/>
    </xf>
    <xf numFmtId="0" fontId="7" fillId="0" borderId="12" xfId="0" applyFont="1" applyBorder="1" applyAlignment="1">
      <alignment horizontal="center" vertical="center" wrapText="1"/>
    </xf>
    <xf numFmtId="4" fontId="7" fillId="0" borderId="15" xfId="0" applyNumberFormat="1" applyFont="1" applyBorder="1" applyAlignment="1">
      <alignment horizontal="center" vertical="center" wrapText="1"/>
    </xf>
    <xf numFmtId="4" fontId="7" fillId="0" borderId="17" xfId="0" applyNumberFormat="1" applyFont="1" applyBorder="1" applyAlignment="1">
      <alignment horizontal="center" vertical="center" wrapText="1"/>
    </xf>
    <xf numFmtId="0" fontId="5" fillId="0" borderId="10" xfId="0" applyFont="1" applyBorder="1" applyAlignment="1">
      <alignment horizontal="right" vertical="center"/>
    </xf>
    <xf numFmtId="0" fontId="3" fillId="0" borderId="0" xfId="0" applyFont="1" applyAlignment="1">
      <alignment horizontal="left" wrapText="1"/>
    </xf>
    <xf numFmtId="0" fontId="5" fillId="0" borderId="0" xfId="0" applyFont="1" applyAlignment="1">
      <alignment horizontal="left"/>
    </xf>
    <xf numFmtId="0" fontId="7" fillId="0" borderId="0" xfId="0" applyFont="1" applyAlignment="1">
      <alignment horizontal="center"/>
    </xf>
    <xf numFmtId="0" fontId="7" fillId="0" borderId="0" xfId="0" applyFont="1" applyAlignment="1" applyProtection="1">
      <alignment horizontal="left" vertical="top" wrapText="1"/>
      <protection locked="0"/>
    </xf>
    <xf numFmtId="0" fontId="3" fillId="0" borderId="0" xfId="0" applyFont="1" applyAlignment="1" applyProtection="1">
      <alignment horizontal="left" vertical="top" wrapText="1"/>
      <protection locked="0"/>
    </xf>
    <xf numFmtId="4" fontId="7" fillId="0" borderId="14" xfId="0" applyNumberFormat="1" applyFont="1" applyBorder="1" applyAlignment="1">
      <alignment horizontal="center" vertical="center" wrapText="1"/>
    </xf>
    <xf numFmtId="4" fontId="7" fillId="0" borderId="12" xfId="0" applyNumberFormat="1" applyFont="1" applyBorder="1" applyAlignment="1">
      <alignment horizontal="center" vertical="center" wrapText="1"/>
    </xf>
    <xf numFmtId="0" fontId="7" fillId="0" borderId="18" xfId="0" applyFont="1" applyBorder="1" applyAlignment="1">
      <alignment horizontal="center" vertical="center" wrapText="1"/>
    </xf>
    <xf numFmtId="0" fontId="7" fillId="0" borderId="13" xfId="0" applyFont="1" applyBorder="1" applyAlignment="1">
      <alignment horizontal="center" vertical="center" wrapText="1"/>
    </xf>
    <xf numFmtId="2" fontId="5" fillId="0" borderId="11" xfId="0" applyNumberFormat="1" applyFont="1" applyFill="1" applyBorder="1" applyAlignment="1">
      <alignment horizontal="center" vertical="top" wrapText="1"/>
    </xf>
    <xf numFmtId="0" fontId="5" fillId="0" borderId="11" xfId="0" applyFont="1" applyBorder="1" applyAlignment="1">
      <alignment horizontal="center" vertical="top" wrapText="1"/>
    </xf>
    <xf numFmtId="0" fontId="5" fillId="0" borderId="0" xfId="0" applyFont="1" applyFill="1" applyBorder="1" applyAlignment="1">
      <alignment horizontal="center" vertical="center" wrapText="1"/>
    </xf>
    <xf numFmtId="0" fontId="7" fillId="0" borderId="0" xfId="0" applyFont="1" applyAlignment="1">
      <alignment horizontal="center"/>
    </xf>
    <xf numFmtId="0" fontId="2"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0" borderId="11"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4.wmf" /><Relationship Id="rId3" Type="http://schemas.openxmlformats.org/officeDocument/2006/relationships/image" Target="../media/image5.wmf" /><Relationship Id="rId4" Type="http://schemas.openxmlformats.org/officeDocument/2006/relationships/image" Target="../media/image6.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6</xdr:row>
      <xdr:rowOff>1504950</xdr:rowOff>
    </xdr:from>
    <xdr:to>
      <xdr:col>10</xdr:col>
      <xdr:colOff>942975</xdr:colOff>
      <xdr:row>6</xdr:row>
      <xdr:rowOff>1857375</xdr:rowOff>
    </xdr:to>
    <xdr:pic>
      <xdr:nvPicPr>
        <xdr:cNvPr id="1" name="Picture 1"/>
        <xdr:cNvPicPr preferRelativeResize="1">
          <a:picLocks noChangeAspect="1"/>
        </xdr:cNvPicPr>
      </xdr:nvPicPr>
      <xdr:blipFill>
        <a:blip r:embed="rId1"/>
        <a:stretch>
          <a:fillRect/>
        </a:stretch>
      </xdr:blipFill>
      <xdr:spPr>
        <a:xfrm>
          <a:off x="12258675" y="3152775"/>
          <a:ext cx="933450" cy="352425"/>
        </a:xfrm>
        <a:prstGeom prst="rect">
          <a:avLst/>
        </a:prstGeom>
        <a:noFill/>
        <a:ln w="9525" cmpd="sng">
          <a:noFill/>
        </a:ln>
      </xdr:spPr>
    </xdr:pic>
    <xdr:clientData/>
  </xdr:twoCellAnchor>
  <xdr:twoCellAnchor>
    <xdr:from>
      <xdr:col>9</xdr:col>
      <xdr:colOff>19050</xdr:colOff>
      <xdr:row>6</xdr:row>
      <xdr:rowOff>923925</xdr:rowOff>
    </xdr:from>
    <xdr:to>
      <xdr:col>9</xdr:col>
      <xdr:colOff>1019175</xdr:colOff>
      <xdr:row>6</xdr:row>
      <xdr:rowOff>1371600</xdr:rowOff>
    </xdr:to>
    <xdr:pic>
      <xdr:nvPicPr>
        <xdr:cNvPr id="2" name="Picture 2"/>
        <xdr:cNvPicPr preferRelativeResize="1">
          <a:picLocks noChangeAspect="1"/>
        </xdr:cNvPicPr>
      </xdr:nvPicPr>
      <xdr:blipFill>
        <a:blip r:embed="rId2"/>
        <a:stretch>
          <a:fillRect/>
        </a:stretch>
      </xdr:blipFill>
      <xdr:spPr>
        <a:xfrm>
          <a:off x="11239500" y="2571750"/>
          <a:ext cx="1000125" cy="447675"/>
        </a:xfrm>
        <a:prstGeom prst="rect">
          <a:avLst/>
        </a:prstGeom>
        <a:noFill/>
        <a:ln w="9525" cmpd="sng">
          <a:noFill/>
        </a:ln>
      </xdr:spPr>
    </xdr:pic>
    <xdr:clientData/>
  </xdr:twoCellAnchor>
  <xdr:twoCellAnchor>
    <xdr:from>
      <xdr:col>11</xdr:col>
      <xdr:colOff>28575</xdr:colOff>
      <xdr:row>6</xdr:row>
      <xdr:rowOff>2762250</xdr:rowOff>
    </xdr:from>
    <xdr:to>
      <xdr:col>12</xdr:col>
      <xdr:colOff>0</xdr:colOff>
      <xdr:row>6</xdr:row>
      <xdr:rowOff>3124200</xdr:rowOff>
    </xdr:to>
    <xdr:pic>
      <xdr:nvPicPr>
        <xdr:cNvPr id="3" name="Picture 5"/>
        <xdr:cNvPicPr preferRelativeResize="1">
          <a:picLocks noChangeAspect="1"/>
        </xdr:cNvPicPr>
      </xdr:nvPicPr>
      <xdr:blipFill>
        <a:blip r:embed="rId3"/>
        <a:stretch>
          <a:fillRect/>
        </a:stretch>
      </xdr:blipFill>
      <xdr:spPr>
        <a:xfrm>
          <a:off x="13230225" y="4410075"/>
          <a:ext cx="1485900" cy="371475"/>
        </a:xfrm>
        <a:prstGeom prst="rect">
          <a:avLst/>
        </a:prstGeom>
        <a:noFill/>
        <a:ln w="9525" cmpd="sng">
          <a:noFill/>
        </a:ln>
      </xdr:spPr>
    </xdr:pic>
    <xdr:clientData/>
  </xdr:twoCellAnchor>
  <xdr:twoCellAnchor>
    <xdr:from>
      <xdr:col>11</xdr:col>
      <xdr:colOff>266700</xdr:colOff>
      <xdr:row>6</xdr:row>
      <xdr:rowOff>1400175</xdr:rowOff>
    </xdr:from>
    <xdr:to>
      <xdr:col>11</xdr:col>
      <xdr:colOff>419100</xdr:colOff>
      <xdr:row>6</xdr:row>
      <xdr:rowOff>1638300</xdr:rowOff>
    </xdr:to>
    <xdr:pic>
      <xdr:nvPicPr>
        <xdr:cNvPr id="4" name="Picture 6"/>
        <xdr:cNvPicPr preferRelativeResize="1">
          <a:picLocks noChangeAspect="1"/>
        </xdr:cNvPicPr>
      </xdr:nvPicPr>
      <xdr:blipFill>
        <a:blip r:embed="rId4"/>
        <a:stretch>
          <a:fillRect/>
        </a:stretch>
      </xdr:blipFill>
      <xdr:spPr>
        <a:xfrm>
          <a:off x="13468350" y="3048000"/>
          <a:ext cx="152400"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62"/>
  <sheetViews>
    <sheetView tabSelected="1" zoomScale="80" zoomScaleNormal="80" zoomScaleSheetLayoutView="70" zoomScalePageLayoutView="0" workbookViewId="0" topLeftCell="B37">
      <selection activeCell="C52" sqref="C52:C53"/>
    </sheetView>
  </sheetViews>
  <sheetFormatPr defaultColWidth="9.140625" defaultRowHeight="15"/>
  <cols>
    <col min="1" max="1" width="3.140625" style="1" customWidth="1"/>
    <col min="2" max="2" width="34.8515625" style="1" customWidth="1"/>
    <col min="3" max="3" width="14.140625" style="1" customWidth="1"/>
    <col min="4" max="4" width="5.8515625" style="1" customWidth="1"/>
    <col min="5" max="5" width="10.421875" style="1" customWidth="1"/>
    <col min="6" max="8" width="27.00390625" style="1" bestFit="1" customWidth="1"/>
    <col min="9" max="9" width="18.8515625" style="1" customWidth="1"/>
    <col min="10" max="10" width="15.421875" style="1" customWidth="1"/>
    <col min="11" max="11" width="14.28125" style="1" customWidth="1"/>
    <col min="12" max="12" width="22.7109375" style="1" customWidth="1"/>
    <col min="13" max="13" width="17.7109375" style="1" customWidth="1"/>
    <col min="14" max="14" width="16.140625" style="1" customWidth="1"/>
    <col min="15" max="15" width="17.140625" style="1" customWidth="1"/>
    <col min="16" max="16384" width="9.140625" style="1" customWidth="1"/>
  </cols>
  <sheetData>
    <row r="1" spans="1:15" ht="15.75">
      <c r="A1" s="25"/>
      <c r="B1" s="25"/>
      <c r="C1" s="25"/>
      <c r="D1" s="25"/>
      <c r="E1" s="25"/>
      <c r="F1" s="25"/>
      <c r="G1" s="25"/>
      <c r="H1" s="25"/>
      <c r="I1" s="25"/>
      <c r="J1" s="25"/>
      <c r="K1" s="25"/>
      <c r="L1" s="25"/>
      <c r="M1" s="25"/>
      <c r="N1" s="25"/>
      <c r="O1" s="25"/>
    </row>
    <row r="2" spans="1:15" ht="15.75">
      <c r="A2" s="62" t="s">
        <v>14</v>
      </c>
      <c r="B2" s="62"/>
      <c r="C2" s="62"/>
      <c r="D2" s="62"/>
      <c r="E2" s="62"/>
      <c r="F2" s="62"/>
      <c r="G2" s="62"/>
      <c r="H2" s="62"/>
      <c r="I2" s="62"/>
      <c r="J2" s="62"/>
      <c r="K2" s="62"/>
      <c r="L2" s="62"/>
      <c r="M2" s="62"/>
      <c r="N2" s="62"/>
      <c r="O2" s="62"/>
    </row>
    <row r="3" spans="1:15" ht="15.75">
      <c r="A3" s="63" t="s">
        <v>65</v>
      </c>
      <c r="B3" s="53"/>
      <c r="C3" s="53"/>
      <c r="D3" s="53"/>
      <c r="E3" s="53"/>
      <c r="F3" s="53"/>
      <c r="G3" s="53"/>
      <c r="H3" s="53"/>
      <c r="I3" s="53"/>
      <c r="J3" s="53"/>
      <c r="K3" s="53"/>
      <c r="L3" s="53"/>
      <c r="M3" s="53"/>
      <c r="N3" s="53"/>
      <c r="O3" s="53"/>
    </row>
    <row r="4" spans="1:15" ht="15.75">
      <c r="A4" s="62" t="s">
        <v>22</v>
      </c>
      <c r="B4" s="62"/>
      <c r="C4" s="62"/>
      <c r="D4" s="62"/>
      <c r="E4" s="62"/>
      <c r="F4" s="62"/>
      <c r="G4" s="62"/>
      <c r="H4" s="62"/>
      <c r="I4" s="62"/>
      <c r="J4" s="62"/>
      <c r="K4" s="62"/>
      <c r="L4" s="62"/>
      <c r="M4" s="62"/>
      <c r="N4" s="62"/>
      <c r="O4" s="62"/>
    </row>
    <row r="5" spans="1:15" ht="15.75">
      <c r="A5" s="62"/>
      <c r="B5" s="62"/>
      <c r="C5" s="62"/>
      <c r="D5" s="62"/>
      <c r="E5" s="62"/>
      <c r="F5" s="62"/>
      <c r="G5" s="62"/>
      <c r="H5" s="62"/>
      <c r="I5" s="62"/>
      <c r="J5" s="62"/>
      <c r="K5" s="62"/>
      <c r="L5" s="62"/>
      <c r="M5" s="62"/>
      <c r="N5" s="62"/>
      <c r="O5" s="62"/>
    </row>
    <row r="6" spans="1:15" ht="51" customHeight="1">
      <c r="A6" s="64" t="s">
        <v>0</v>
      </c>
      <c r="B6" s="65" t="s">
        <v>13</v>
      </c>
      <c r="C6" s="66" t="s">
        <v>21</v>
      </c>
      <c r="D6" s="65" t="s">
        <v>1</v>
      </c>
      <c r="E6" s="65" t="s">
        <v>2</v>
      </c>
      <c r="F6" s="68" t="s">
        <v>16</v>
      </c>
      <c r="G6" s="68"/>
      <c r="H6" s="68"/>
      <c r="I6" s="60" t="s">
        <v>8</v>
      </c>
      <c r="J6" s="60"/>
      <c r="K6" s="60"/>
      <c r="L6" s="61" t="s">
        <v>11</v>
      </c>
      <c r="M6" s="61"/>
      <c r="N6" s="61"/>
      <c r="O6" s="61"/>
    </row>
    <row r="7" spans="1:15" ht="248.25" customHeight="1">
      <c r="A7" s="64"/>
      <c r="B7" s="65"/>
      <c r="C7" s="67"/>
      <c r="D7" s="65"/>
      <c r="E7" s="65"/>
      <c r="F7" s="32" t="s">
        <v>66</v>
      </c>
      <c r="G7" s="32" t="s">
        <v>67</v>
      </c>
      <c r="H7" s="32" t="s">
        <v>68</v>
      </c>
      <c r="I7" s="12" t="s">
        <v>4</v>
      </c>
      <c r="J7" s="12" t="s">
        <v>3</v>
      </c>
      <c r="K7" s="13" t="s">
        <v>15</v>
      </c>
      <c r="L7" s="21" t="s">
        <v>20</v>
      </c>
      <c r="M7" s="14" t="s">
        <v>5</v>
      </c>
      <c r="N7" s="14" t="s">
        <v>6</v>
      </c>
      <c r="O7" s="14" t="s">
        <v>9</v>
      </c>
    </row>
    <row r="8" spans="1:15" s="4" customFormat="1" ht="15.75">
      <c r="A8" s="42">
        <v>1</v>
      </c>
      <c r="B8" s="44" t="s">
        <v>23</v>
      </c>
      <c r="C8" s="44" t="s">
        <v>64</v>
      </c>
      <c r="D8" s="46" t="s">
        <v>25</v>
      </c>
      <c r="E8" s="58">
        <v>194</v>
      </c>
      <c r="F8" s="37">
        <v>41.1</v>
      </c>
      <c r="G8" s="33">
        <v>44.41</v>
      </c>
      <c r="H8" s="37">
        <v>38</v>
      </c>
      <c r="I8" s="48">
        <f>AVERAGE(F8:H8)</f>
        <v>41.169999999999995</v>
      </c>
      <c r="J8" s="56">
        <f>STDEV(F8:H8)</f>
        <v>3.2055732716629866</v>
      </c>
      <c r="K8" s="56">
        <f>J8/I8*100</f>
        <v>7.786187203456368</v>
      </c>
      <c r="L8" s="38">
        <f>E8/3*(F8+G8+H8)</f>
        <v>7986.98</v>
      </c>
      <c r="M8" s="38">
        <f>L8/E8</f>
        <v>41.169999999999995</v>
      </c>
      <c r="N8" s="38">
        <f>ROUND(M8,2)</f>
        <v>41.17</v>
      </c>
      <c r="O8" s="38">
        <f>N8*E8</f>
        <v>7986.9800000000005</v>
      </c>
    </row>
    <row r="9" spans="1:15" s="4" customFormat="1" ht="17.25" customHeight="1">
      <c r="A9" s="43"/>
      <c r="B9" s="45"/>
      <c r="C9" s="45"/>
      <c r="D9" s="47"/>
      <c r="E9" s="59"/>
      <c r="F9" s="20" t="s">
        <v>70</v>
      </c>
      <c r="G9" s="35" t="s">
        <v>71</v>
      </c>
      <c r="H9" s="20" t="s">
        <v>72</v>
      </c>
      <c r="I9" s="49"/>
      <c r="J9" s="57"/>
      <c r="K9" s="57"/>
      <c r="L9" s="39"/>
      <c r="M9" s="39"/>
      <c r="N9" s="39"/>
      <c r="O9" s="39"/>
    </row>
    <row r="10" spans="1:15" s="4" customFormat="1" ht="15.75">
      <c r="A10" s="42">
        <v>2</v>
      </c>
      <c r="B10" s="44" t="s">
        <v>24</v>
      </c>
      <c r="C10" s="44" t="s">
        <v>64</v>
      </c>
      <c r="D10" s="46" t="s">
        <v>25</v>
      </c>
      <c r="E10" s="58">
        <v>194</v>
      </c>
      <c r="F10" s="37">
        <v>43</v>
      </c>
      <c r="G10" s="37">
        <v>36.13</v>
      </c>
      <c r="H10" s="34">
        <v>43.42</v>
      </c>
      <c r="I10" s="48">
        <f>AVERAGE(F10:H10)</f>
        <v>40.85</v>
      </c>
      <c r="J10" s="56">
        <f>STDEV(F10:H10)</f>
        <v>4.093030661991235</v>
      </c>
      <c r="K10" s="56">
        <f>J10/I10*100</f>
        <v>10.019658903283316</v>
      </c>
      <c r="L10" s="38">
        <f>E10/3*(F10+G10+H10)</f>
        <v>7924.900000000001</v>
      </c>
      <c r="M10" s="38">
        <f>L10/E10</f>
        <v>40.85</v>
      </c>
      <c r="N10" s="38">
        <f>ROUND(M10,2)</f>
        <v>40.85</v>
      </c>
      <c r="O10" s="38">
        <f>N10*E10</f>
        <v>7924.900000000001</v>
      </c>
    </row>
    <row r="11" spans="1:15" s="4" customFormat="1" ht="19.5" customHeight="1">
      <c r="A11" s="43"/>
      <c r="B11" s="45"/>
      <c r="C11" s="45"/>
      <c r="D11" s="47"/>
      <c r="E11" s="59"/>
      <c r="F11" s="20" t="s">
        <v>73</v>
      </c>
      <c r="G11" s="20" t="s">
        <v>74</v>
      </c>
      <c r="H11" s="36" t="s">
        <v>75</v>
      </c>
      <c r="I11" s="49"/>
      <c r="J11" s="57"/>
      <c r="K11" s="57"/>
      <c r="L11" s="39"/>
      <c r="M11" s="39"/>
      <c r="N11" s="39"/>
      <c r="O11" s="39"/>
    </row>
    <row r="12" spans="1:15" s="4" customFormat="1" ht="15.75">
      <c r="A12" s="42">
        <v>3</v>
      </c>
      <c r="B12" s="44" t="s">
        <v>26</v>
      </c>
      <c r="C12" s="44" t="s">
        <v>63</v>
      </c>
      <c r="D12" s="46" t="s">
        <v>27</v>
      </c>
      <c r="E12" s="58">
        <v>7</v>
      </c>
      <c r="F12" s="37">
        <v>80.93</v>
      </c>
      <c r="G12" s="33">
        <v>84.15</v>
      </c>
      <c r="H12" s="37">
        <v>83.33</v>
      </c>
      <c r="I12" s="48">
        <f>AVERAGE(F12:H12)</f>
        <v>82.80333333333334</v>
      </c>
      <c r="J12" s="56">
        <f>STDEV(F12:H12)</f>
        <v>1.6733598935471918</v>
      </c>
      <c r="K12" s="56">
        <f>J12/I12*100</f>
        <v>2.0208846989419005</v>
      </c>
      <c r="L12" s="38">
        <f>E12/3*(F12+G12+H12)</f>
        <v>579.6233333333334</v>
      </c>
      <c r="M12" s="38">
        <f>L12/E12</f>
        <v>82.80333333333336</v>
      </c>
      <c r="N12" s="38">
        <f>ROUND(M12,2)</f>
        <v>82.8</v>
      </c>
      <c r="O12" s="38">
        <f>N12*E12</f>
        <v>579.6</v>
      </c>
    </row>
    <row r="13" spans="1:15" s="4" customFormat="1" ht="15.75">
      <c r="A13" s="43"/>
      <c r="B13" s="45"/>
      <c r="C13" s="45"/>
      <c r="D13" s="47"/>
      <c r="E13" s="59"/>
      <c r="F13" s="20" t="s">
        <v>76</v>
      </c>
      <c r="G13" s="35" t="s">
        <v>77</v>
      </c>
      <c r="H13" s="20" t="s">
        <v>78</v>
      </c>
      <c r="I13" s="49"/>
      <c r="J13" s="57"/>
      <c r="K13" s="57"/>
      <c r="L13" s="39"/>
      <c r="M13" s="39"/>
      <c r="N13" s="39"/>
      <c r="O13" s="39"/>
    </row>
    <row r="14" spans="1:15" s="4" customFormat="1" ht="15.75">
      <c r="A14" s="42">
        <v>4</v>
      </c>
      <c r="B14" s="44" t="s">
        <v>28</v>
      </c>
      <c r="C14" s="44" t="s">
        <v>62</v>
      </c>
      <c r="D14" s="46" t="s">
        <v>27</v>
      </c>
      <c r="E14" s="58">
        <v>10</v>
      </c>
      <c r="F14" s="37">
        <v>46.8</v>
      </c>
      <c r="G14" s="37">
        <v>46.75</v>
      </c>
      <c r="H14" s="34">
        <v>48</v>
      </c>
      <c r="I14" s="48">
        <f>AVERAGE(F14:H14)</f>
        <v>47.18333333333334</v>
      </c>
      <c r="J14" s="56">
        <f>STDEV(F14:H14)</f>
        <v>0.7076957915182156</v>
      </c>
      <c r="K14" s="56">
        <f>J14/I14*100</f>
        <v>1.499885110953477</v>
      </c>
      <c r="L14" s="38">
        <f>E14/3*(F14+G14+H14)</f>
        <v>471.83333333333337</v>
      </c>
      <c r="M14" s="38">
        <f>L14/E14</f>
        <v>47.18333333333334</v>
      </c>
      <c r="N14" s="38">
        <f>ROUND(M14,2)</f>
        <v>47.18</v>
      </c>
      <c r="O14" s="38">
        <f>N14*E14</f>
        <v>471.8</v>
      </c>
    </row>
    <row r="15" spans="1:15" s="4" customFormat="1" ht="15.75" customHeight="1">
      <c r="A15" s="43"/>
      <c r="B15" s="45"/>
      <c r="C15" s="45"/>
      <c r="D15" s="47"/>
      <c r="E15" s="59"/>
      <c r="F15" s="20" t="s">
        <v>79</v>
      </c>
      <c r="G15" s="20" t="s">
        <v>80</v>
      </c>
      <c r="H15" s="36" t="s">
        <v>81</v>
      </c>
      <c r="I15" s="49"/>
      <c r="J15" s="57"/>
      <c r="K15" s="57"/>
      <c r="L15" s="39"/>
      <c r="M15" s="39"/>
      <c r="N15" s="39"/>
      <c r="O15" s="39"/>
    </row>
    <row r="16" spans="1:15" s="4" customFormat="1" ht="15.75">
      <c r="A16" s="42">
        <v>5</v>
      </c>
      <c r="B16" s="44" t="s">
        <v>29</v>
      </c>
      <c r="C16" s="44" t="s">
        <v>61</v>
      </c>
      <c r="D16" s="46" t="s">
        <v>27</v>
      </c>
      <c r="E16" s="58">
        <v>11</v>
      </c>
      <c r="F16" s="37">
        <v>37</v>
      </c>
      <c r="G16" s="33">
        <v>39.17</v>
      </c>
      <c r="H16" s="37">
        <v>38.05</v>
      </c>
      <c r="I16" s="48">
        <f>AVERAGE(F16:H16)</f>
        <v>38.07333333333333</v>
      </c>
      <c r="J16" s="56">
        <f>STDEV(F16:H16)</f>
        <v>1.085188155728622</v>
      </c>
      <c r="K16" s="56">
        <f>J16/I16*100</f>
        <v>2.8502578070266735</v>
      </c>
      <c r="L16" s="38">
        <f>E16/3*(F16+G16+H16)</f>
        <v>418.8066666666667</v>
      </c>
      <c r="M16" s="38">
        <f>L16/E16</f>
        <v>38.07333333333333</v>
      </c>
      <c r="N16" s="38">
        <f>ROUND(M16,2)</f>
        <v>38.07</v>
      </c>
      <c r="O16" s="38">
        <f>N16*E16</f>
        <v>418.77</v>
      </c>
    </row>
    <row r="17" spans="1:15" s="4" customFormat="1" ht="14.25" customHeight="1">
      <c r="A17" s="43"/>
      <c r="B17" s="45"/>
      <c r="C17" s="45"/>
      <c r="D17" s="47"/>
      <c r="E17" s="59"/>
      <c r="F17" s="20" t="s">
        <v>82</v>
      </c>
      <c r="G17" s="35" t="s">
        <v>83</v>
      </c>
      <c r="H17" s="20" t="s">
        <v>84</v>
      </c>
      <c r="I17" s="49"/>
      <c r="J17" s="57"/>
      <c r="K17" s="57"/>
      <c r="L17" s="39"/>
      <c r="M17" s="39"/>
      <c r="N17" s="39"/>
      <c r="O17" s="39"/>
    </row>
    <row r="18" spans="1:15" s="4" customFormat="1" ht="15.75">
      <c r="A18" s="42">
        <v>6</v>
      </c>
      <c r="B18" s="44" t="s">
        <v>30</v>
      </c>
      <c r="C18" s="44" t="s">
        <v>60</v>
      </c>
      <c r="D18" s="46" t="s">
        <v>27</v>
      </c>
      <c r="E18" s="58">
        <v>9</v>
      </c>
      <c r="F18" s="37">
        <v>54.24</v>
      </c>
      <c r="G18" s="37">
        <v>47.71</v>
      </c>
      <c r="H18" s="34">
        <v>47.94</v>
      </c>
      <c r="I18" s="48">
        <f>AVERAGE(F18:H18)</f>
        <v>49.96333333333333</v>
      </c>
      <c r="J18" s="56">
        <f>STDEV(F18:H18)</f>
        <v>3.70548692256956</v>
      </c>
      <c r="K18" s="56">
        <f>J18/I18*100</f>
        <v>7.416412547674081</v>
      </c>
      <c r="L18" s="38">
        <f>E18/3*(F18+G18+H18)</f>
        <v>449.66999999999996</v>
      </c>
      <c r="M18" s="38">
        <f>L18/E18</f>
        <v>49.96333333333333</v>
      </c>
      <c r="N18" s="38">
        <f>ROUND(M18,2)</f>
        <v>49.96</v>
      </c>
      <c r="O18" s="38">
        <f>N18*E18</f>
        <v>449.64</v>
      </c>
    </row>
    <row r="19" spans="1:15" s="4" customFormat="1" ht="15.75" customHeight="1">
      <c r="A19" s="43"/>
      <c r="B19" s="45"/>
      <c r="C19" s="45"/>
      <c r="D19" s="47"/>
      <c r="E19" s="59"/>
      <c r="F19" s="20" t="s">
        <v>85</v>
      </c>
      <c r="G19" s="20" t="s">
        <v>86</v>
      </c>
      <c r="H19" s="36" t="s">
        <v>87</v>
      </c>
      <c r="I19" s="49"/>
      <c r="J19" s="57"/>
      <c r="K19" s="57"/>
      <c r="L19" s="39"/>
      <c r="M19" s="39"/>
      <c r="N19" s="39"/>
      <c r="O19" s="39"/>
    </row>
    <row r="20" spans="1:15" s="4" customFormat="1" ht="15.75">
      <c r="A20" s="42">
        <v>7</v>
      </c>
      <c r="B20" s="44" t="s">
        <v>31</v>
      </c>
      <c r="C20" s="44" t="s">
        <v>59</v>
      </c>
      <c r="D20" s="46" t="s">
        <v>27</v>
      </c>
      <c r="E20" s="58">
        <v>8</v>
      </c>
      <c r="F20" s="37">
        <v>120</v>
      </c>
      <c r="G20" s="33">
        <v>125</v>
      </c>
      <c r="H20" s="37">
        <v>125</v>
      </c>
      <c r="I20" s="48">
        <f>AVERAGE(F20:H20)</f>
        <v>123.33333333333333</v>
      </c>
      <c r="J20" s="56">
        <f>STDEV(F20:H20)</f>
        <v>2.8867513459479186</v>
      </c>
      <c r="K20" s="56">
        <f>J20/I20*100</f>
        <v>2.3406091994172313</v>
      </c>
      <c r="L20" s="38">
        <f>E20/3*(F20+G20+H20)</f>
        <v>986.6666666666666</v>
      </c>
      <c r="M20" s="38">
        <f>L20/E20</f>
        <v>123.33333333333333</v>
      </c>
      <c r="N20" s="38">
        <f>ROUND(M20,2)</f>
        <v>123.33</v>
      </c>
      <c r="O20" s="38">
        <f>N20*E20</f>
        <v>986.64</v>
      </c>
    </row>
    <row r="21" spans="1:15" s="4" customFormat="1" ht="16.5" customHeight="1">
      <c r="A21" s="43"/>
      <c r="B21" s="45"/>
      <c r="C21" s="45"/>
      <c r="D21" s="47"/>
      <c r="E21" s="59"/>
      <c r="F21" s="20" t="s">
        <v>88</v>
      </c>
      <c r="G21" s="35" t="s">
        <v>89</v>
      </c>
      <c r="H21" s="20" t="s">
        <v>90</v>
      </c>
      <c r="I21" s="49"/>
      <c r="J21" s="57"/>
      <c r="K21" s="57"/>
      <c r="L21" s="39"/>
      <c r="M21" s="39"/>
      <c r="N21" s="39"/>
      <c r="O21" s="39"/>
    </row>
    <row r="22" spans="1:15" s="4" customFormat="1" ht="15.75">
      <c r="A22" s="42">
        <v>8</v>
      </c>
      <c r="B22" s="44" t="s">
        <v>32</v>
      </c>
      <c r="C22" s="44" t="s">
        <v>58</v>
      </c>
      <c r="D22" s="46" t="s">
        <v>27</v>
      </c>
      <c r="E22" s="58">
        <v>6</v>
      </c>
      <c r="F22" s="37">
        <v>41.66</v>
      </c>
      <c r="G22" s="37">
        <v>40</v>
      </c>
      <c r="H22" s="34">
        <v>40</v>
      </c>
      <c r="I22" s="48">
        <f>AVERAGE(F22:H22)</f>
        <v>40.553333333333335</v>
      </c>
      <c r="J22" s="56">
        <f>STDEV(F22:H22)</f>
        <v>0.9584014468546134</v>
      </c>
      <c r="K22" s="56">
        <f>J22/I22*100</f>
        <v>2.3633111462796648</v>
      </c>
      <c r="L22" s="38">
        <f>E22/3*(F22+G22+H22)</f>
        <v>243.32</v>
      </c>
      <c r="M22" s="38">
        <f>L22/E22</f>
        <v>40.553333333333335</v>
      </c>
      <c r="N22" s="38">
        <f>ROUND(M22,2)</f>
        <v>40.55</v>
      </c>
      <c r="O22" s="38">
        <f>N22*E22</f>
        <v>243.29999999999998</v>
      </c>
    </row>
    <row r="23" spans="1:15" s="4" customFormat="1" ht="15.75">
      <c r="A23" s="43"/>
      <c r="B23" s="45"/>
      <c r="C23" s="45"/>
      <c r="D23" s="47"/>
      <c r="E23" s="59"/>
      <c r="F23" s="20" t="s">
        <v>91</v>
      </c>
      <c r="G23" s="20" t="s">
        <v>92</v>
      </c>
      <c r="H23" s="36" t="s">
        <v>93</v>
      </c>
      <c r="I23" s="49"/>
      <c r="J23" s="57"/>
      <c r="K23" s="57"/>
      <c r="L23" s="39"/>
      <c r="M23" s="39"/>
      <c r="N23" s="39"/>
      <c r="O23" s="39"/>
    </row>
    <row r="24" spans="1:15" s="4" customFormat="1" ht="15.75">
      <c r="A24" s="42">
        <v>9</v>
      </c>
      <c r="B24" s="44" t="s">
        <v>33</v>
      </c>
      <c r="C24" s="44" t="s">
        <v>57</v>
      </c>
      <c r="D24" s="46" t="s">
        <v>27</v>
      </c>
      <c r="E24" s="58">
        <v>2</v>
      </c>
      <c r="F24" s="37">
        <v>56</v>
      </c>
      <c r="G24" s="33">
        <v>40.1</v>
      </c>
      <c r="H24" s="37">
        <v>54.67</v>
      </c>
      <c r="I24" s="48">
        <f>AVERAGE(F24:H24)</f>
        <v>50.25666666666666</v>
      </c>
      <c r="J24" s="56">
        <f>STDEV(F24:H24)</f>
        <v>8.821033575116578</v>
      </c>
      <c r="K24" s="56">
        <f>J24/I24*100</f>
        <v>17.551967052695986</v>
      </c>
      <c r="L24" s="38">
        <f>E24/3*(F24+G24+H24)</f>
        <v>100.51333333333332</v>
      </c>
      <c r="M24" s="38">
        <f>L24/E24</f>
        <v>50.25666666666666</v>
      </c>
      <c r="N24" s="38">
        <f>ROUND(M24,2)</f>
        <v>50.26</v>
      </c>
      <c r="O24" s="38">
        <f>N24*E24</f>
        <v>100.52</v>
      </c>
    </row>
    <row r="25" spans="1:15" s="4" customFormat="1" ht="15" customHeight="1">
      <c r="A25" s="43"/>
      <c r="B25" s="45"/>
      <c r="C25" s="45"/>
      <c r="D25" s="47"/>
      <c r="E25" s="59"/>
      <c r="F25" s="20" t="s">
        <v>94</v>
      </c>
      <c r="G25" s="35" t="s">
        <v>95</v>
      </c>
      <c r="H25" s="20" t="s">
        <v>96</v>
      </c>
      <c r="I25" s="49"/>
      <c r="J25" s="57"/>
      <c r="K25" s="57"/>
      <c r="L25" s="39"/>
      <c r="M25" s="39"/>
      <c r="N25" s="39"/>
      <c r="O25" s="39"/>
    </row>
    <row r="26" spans="1:15" s="4" customFormat="1" ht="15.75">
      <c r="A26" s="42">
        <v>10</v>
      </c>
      <c r="B26" s="44" t="s">
        <v>34</v>
      </c>
      <c r="C26" s="44" t="s">
        <v>56</v>
      </c>
      <c r="D26" s="46" t="s">
        <v>27</v>
      </c>
      <c r="E26" s="58">
        <v>13</v>
      </c>
      <c r="F26" s="37">
        <v>81.01</v>
      </c>
      <c r="G26" s="37">
        <v>80</v>
      </c>
      <c r="H26" s="34">
        <v>83</v>
      </c>
      <c r="I26" s="48">
        <f>AVERAGE(F26:H26)</f>
        <v>81.33666666666666</v>
      </c>
      <c r="J26" s="56">
        <f>STDEV(F26:H26)</f>
        <v>1.5264446709047894</v>
      </c>
      <c r="K26" s="56">
        <f>J26/I26*100</f>
        <v>1.8766993208124128</v>
      </c>
      <c r="L26" s="38">
        <f>E26/3*(F26+G26+H26)</f>
        <v>1057.3766666666666</v>
      </c>
      <c r="M26" s="38">
        <f>L26/E26</f>
        <v>81.33666666666666</v>
      </c>
      <c r="N26" s="38">
        <f>ROUND(M26,2)</f>
        <v>81.34</v>
      </c>
      <c r="O26" s="38">
        <f>N26*E26</f>
        <v>1057.42</v>
      </c>
    </row>
    <row r="27" spans="1:15" s="4" customFormat="1" ht="19.5" customHeight="1">
      <c r="A27" s="43"/>
      <c r="B27" s="45"/>
      <c r="C27" s="45"/>
      <c r="D27" s="47"/>
      <c r="E27" s="59"/>
      <c r="F27" s="20" t="s">
        <v>97</v>
      </c>
      <c r="G27" s="20" t="s">
        <v>98</v>
      </c>
      <c r="H27" s="36" t="s">
        <v>99</v>
      </c>
      <c r="I27" s="49"/>
      <c r="J27" s="57"/>
      <c r="K27" s="57"/>
      <c r="L27" s="39"/>
      <c r="M27" s="39"/>
      <c r="N27" s="39"/>
      <c r="O27" s="39"/>
    </row>
    <row r="28" spans="1:15" s="4" customFormat="1" ht="15.75">
      <c r="A28" s="42">
        <v>11</v>
      </c>
      <c r="B28" s="44" t="s">
        <v>35</v>
      </c>
      <c r="C28" s="44" t="s">
        <v>55</v>
      </c>
      <c r="D28" s="46" t="s">
        <v>25</v>
      </c>
      <c r="E28" s="58">
        <v>3</v>
      </c>
      <c r="F28" s="37">
        <v>100</v>
      </c>
      <c r="G28" s="33">
        <v>112.5</v>
      </c>
      <c r="H28" s="37">
        <v>91</v>
      </c>
      <c r="I28" s="48">
        <f>AVERAGE(F28:H28)</f>
        <v>101.16666666666667</v>
      </c>
      <c r="J28" s="56">
        <f>STDEV(F28:H28)</f>
        <v>10.79737622449704</v>
      </c>
      <c r="K28" s="56">
        <f>J28/I28*100</f>
        <v>10.672859529980599</v>
      </c>
      <c r="L28" s="38">
        <f>E28/3*(F28+G28+H28)</f>
        <v>303.5</v>
      </c>
      <c r="M28" s="38">
        <f>L28/E28</f>
        <v>101.16666666666667</v>
      </c>
      <c r="N28" s="38">
        <f>ROUND(M28,2)</f>
        <v>101.17</v>
      </c>
      <c r="O28" s="38">
        <f>N28*E28</f>
        <v>303.51</v>
      </c>
    </row>
    <row r="29" spans="1:15" s="4" customFormat="1" ht="15.75">
      <c r="A29" s="43"/>
      <c r="B29" s="45"/>
      <c r="C29" s="45"/>
      <c r="D29" s="47"/>
      <c r="E29" s="59"/>
      <c r="F29" s="20" t="s">
        <v>100</v>
      </c>
      <c r="G29" s="35" t="s">
        <v>101</v>
      </c>
      <c r="H29" s="20" t="s">
        <v>102</v>
      </c>
      <c r="I29" s="49"/>
      <c r="J29" s="57"/>
      <c r="K29" s="57"/>
      <c r="L29" s="39"/>
      <c r="M29" s="39"/>
      <c r="N29" s="39"/>
      <c r="O29" s="39"/>
    </row>
    <row r="30" spans="1:15" s="4" customFormat="1" ht="15.75">
      <c r="A30" s="42">
        <v>12</v>
      </c>
      <c r="B30" s="44" t="s">
        <v>36</v>
      </c>
      <c r="C30" s="44" t="s">
        <v>54</v>
      </c>
      <c r="D30" s="46" t="s">
        <v>27</v>
      </c>
      <c r="E30" s="58">
        <v>31</v>
      </c>
      <c r="F30" s="37">
        <v>136.4</v>
      </c>
      <c r="G30" s="37">
        <v>151.14</v>
      </c>
      <c r="H30" s="34">
        <v>146.9</v>
      </c>
      <c r="I30" s="48">
        <f>AVERAGE(F30:H30)</f>
        <v>144.8133333333333</v>
      </c>
      <c r="J30" s="56">
        <f>STDEV(F30:H30)</f>
        <v>7.588315579451175</v>
      </c>
      <c r="K30" s="56">
        <f>J30/I30*100</f>
        <v>5.240066922556286</v>
      </c>
      <c r="L30" s="38">
        <f>E30/3*(F30+G30+H30)</f>
        <v>4489.213333333333</v>
      </c>
      <c r="M30" s="38">
        <f>L30/E30</f>
        <v>144.81333333333333</v>
      </c>
      <c r="N30" s="38">
        <f>ROUND(M30,2)</f>
        <v>144.81</v>
      </c>
      <c r="O30" s="38">
        <f>N30*E30</f>
        <v>4489.11</v>
      </c>
    </row>
    <row r="31" spans="1:15" s="4" customFormat="1" ht="15.75">
      <c r="A31" s="43"/>
      <c r="B31" s="45"/>
      <c r="C31" s="45"/>
      <c r="D31" s="47"/>
      <c r="E31" s="59"/>
      <c r="F31" s="20" t="s">
        <v>103</v>
      </c>
      <c r="G31" s="20" t="s">
        <v>104</v>
      </c>
      <c r="H31" s="36" t="s">
        <v>105</v>
      </c>
      <c r="I31" s="49"/>
      <c r="J31" s="57"/>
      <c r="K31" s="57"/>
      <c r="L31" s="39"/>
      <c r="M31" s="39"/>
      <c r="N31" s="39"/>
      <c r="O31" s="39"/>
    </row>
    <row r="32" spans="1:15" s="4" customFormat="1" ht="15.75">
      <c r="A32" s="42">
        <v>13</v>
      </c>
      <c r="B32" s="44" t="s">
        <v>37</v>
      </c>
      <c r="C32" s="44" t="s">
        <v>106</v>
      </c>
      <c r="D32" s="46" t="s">
        <v>25</v>
      </c>
      <c r="E32" s="58">
        <v>3</v>
      </c>
      <c r="F32" s="37">
        <v>206.79</v>
      </c>
      <c r="G32" s="33">
        <v>203.4</v>
      </c>
      <c r="H32" s="37">
        <v>231.65</v>
      </c>
      <c r="I32" s="48">
        <f>AVERAGE(F32:H32)</f>
        <v>213.9466666666667</v>
      </c>
      <c r="J32" s="56">
        <f>STDEV(F32:H32)</f>
        <v>15.42494840618014</v>
      </c>
      <c r="K32" s="56">
        <f>J32/I32*100</f>
        <v>7.2097166300854445</v>
      </c>
      <c r="L32" s="38">
        <f>E32/3*(F32+G32+H32)</f>
        <v>641.84</v>
      </c>
      <c r="M32" s="38">
        <f>L32/E32</f>
        <v>213.9466666666667</v>
      </c>
      <c r="N32" s="38">
        <f>ROUND(M32,2)</f>
        <v>213.95</v>
      </c>
      <c r="O32" s="38">
        <f>N32*E32</f>
        <v>641.8499999999999</v>
      </c>
    </row>
    <row r="33" spans="1:15" s="4" customFormat="1" ht="15.75">
      <c r="A33" s="43"/>
      <c r="B33" s="45"/>
      <c r="C33" s="45"/>
      <c r="D33" s="47"/>
      <c r="E33" s="59"/>
      <c r="F33" s="20" t="s">
        <v>107</v>
      </c>
      <c r="G33" s="35" t="s">
        <v>108</v>
      </c>
      <c r="H33" s="20" t="s">
        <v>109</v>
      </c>
      <c r="I33" s="49"/>
      <c r="J33" s="57"/>
      <c r="K33" s="57"/>
      <c r="L33" s="39"/>
      <c r="M33" s="39"/>
      <c r="N33" s="39"/>
      <c r="O33" s="39"/>
    </row>
    <row r="34" spans="1:15" s="4" customFormat="1" ht="15.75">
      <c r="A34" s="42">
        <v>14</v>
      </c>
      <c r="B34" s="44" t="s">
        <v>69</v>
      </c>
      <c r="C34" s="44" t="s">
        <v>53</v>
      </c>
      <c r="D34" s="46" t="s">
        <v>25</v>
      </c>
      <c r="E34" s="58">
        <v>4</v>
      </c>
      <c r="F34" s="37">
        <v>83.79</v>
      </c>
      <c r="G34" s="37">
        <v>89.11</v>
      </c>
      <c r="H34" s="34">
        <v>107.35</v>
      </c>
      <c r="I34" s="48">
        <f>AVERAGE(F34:H34)</f>
        <v>93.41666666666667</v>
      </c>
      <c r="J34" s="56">
        <f>STDEV(F34:H34)</f>
        <v>12.35633171023401</v>
      </c>
      <c r="K34" s="56">
        <f>J34/I34*100</f>
        <v>13.22711690658413</v>
      </c>
      <c r="L34" s="38">
        <f>E34/3*(F34+G34+H34)</f>
        <v>373.66666666666663</v>
      </c>
      <c r="M34" s="38">
        <f>L34/E34</f>
        <v>93.41666666666666</v>
      </c>
      <c r="N34" s="38">
        <f>ROUND(M34,2)</f>
        <v>93.42</v>
      </c>
      <c r="O34" s="38">
        <f>N34*E34</f>
        <v>373.68</v>
      </c>
    </row>
    <row r="35" spans="1:15" s="4" customFormat="1" ht="15.75">
      <c r="A35" s="43"/>
      <c r="B35" s="45"/>
      <c r="C35" s="45"/>
      <c r="D35" s="47"/>
      <c r="E35" s="59"/>
      <c r="F35" s="20" t="s">
        <v>110</v>
      </c>
      <c r="G35" s="20" t="s">
        <v>111</v>
      </c>
      <c r="H35" s="36" t="s">
        <v>112</v>
      </c>
      <c r="I35" s="49"/>
      <c r="J35" s="57"/>
      <c r="K35" s="57"/>
      <c r="L35" s="39"/>
      <c r="M35" s="39"/>
      <c r="N35" s="39"/>
      <c r="O35" s="39"/>
    </row>
    <row r="36" spans="1:15" s="4" customFormat="1" ht="15.75">
      <c r="A36" s="42">
        <v>15</v>
      </c>
      <c r="B36" s="44" t="s">
        <v>38</v>
      </c>
      <c r="C36" s="44" t="s">
        <v>113</v>
      </c>
      <c r="D36" s="46" t="s">
        <v>27</v>
      </c>
      <c r="E36" s="58">
        <v>13</v>
      </c>
      <c r="F36" s="37">
        <v>168</v>
      </c>
      <c r="G36" s="33">
        <v>171.5</v>
      </c>
      <c r="H36" s="37">
        <v>155</v>
      </c>
      <c r="I36" s="48">
        <f>AVERAGE(F36:H36)</f>
        <v>164.83333333333334</v>
      </c>
      <c r="J36" s="56">
        <f>STDEV(F36:H36)</f>
        <v>8.69386757049679</v>
      </c>
      <c r="K36" s="56">
        <f>J36/I36*100</f>
        <v>5.274338263193199</v>
      </c>
      <c r="L36" s="38">
        <f>E36/3*(F36+G36+H36)</f>
        <v>2142.833333333333</v>
      </c>
      <c r="M36" s="38">
        <f>L36/E36</f>
        <v>164.83333333333331</v>
      </c>
      <c r="N36" s="38">
        <f>ROUND(M36,2)</f>
        <v>164.83</v>
      </c>
      <c r="O36" s="38">
        <f>N36*E36</f>
        <v>2142.79</v>
      </c>
    </row>
    <row r="37" spans="1:15" s="4" customFormat="1" ht="15.75">
      <c r="A37" s="43"/>
      <c r="B37" s="45"/>
      <c r="C37" s="45"/>
      <c r="D37" s="47"/>
      <c r="E37" s="59"/>
      <c r="F37" s="20" t="s">
        <v>114</v>
      </c>
      <c r="G37" s="35" t="s">
        <v>115</v>
      </c>
      <c r="H37" s="20" t="s">
        <v>116</v>
      </c>
      <c r="I37" s="49"/>
      <c r="J37" s="57"/>
      <c r="K37" s="57"/>
      <c r="L37" s="39"/>
      <c r="M37" s="39"/>
      <c r="N37" s="39"/>
      <c r="O37" s="39"/>
    </row>
    <row r="38" spans="1:15" s="4" customFormat="1" ht="15.75">
      <c r="A38" s="42">
        <v>16</v>
      </c>
      <c r="B38" s="44" t="s">
        <v>39</v>
      </c>
      <c r="C38" s="44" t="s">
        <v>52</v>
      </c>
      <c r="D38" s="46" t="s">
        <v>27</v>
      </c>
      <c r="E38" s="58">
        <v>9</v>
      </c>
      <c r="F38" s="37">
        <v>327.7</v>
      </c>
      <c r="G38" s="37">
        <v>271.2</v>
      </c>
      <c r="H38" s="34">
        <v>273.23</v>
      </c>
      <c r="I38" s="48">
        <f>AVERAGE(F38:H38)</f>
        <v>290.71</v>
      </c>
      <c r="J38" s="56">
        <f>STDEV(F38:H38)</f>
        <v>32.05035569225411</v>
      </c>
      <c r="K38" s="56">
        <f>J38/I38*100</f>
        <v>11.024854904287471</v>
      </c>
      <c r="L38" s="38">
        <f>E38/3*(F38+G38+H38)</f>
        <v>2616.39</v>
      </c>
      <c r="M38" s="38">
        <f>L38/E38</f>
        <v>290.71</v>
      </c>
      <c r="N38" s="38">
        <f>ROUND(M38,2)</f>
        <v>290.71</v>
      </c>
      <c r="O38" s="38">
        <f>N38*E38</f>
        <v>2616.39</v>
      </c>
    </row>
    <row r="39" spans="1:15" s="4" customFormat="1" ht="15.75">
      <c r="A39" s="43"/>
      <c r="B39" s="45"/>
      <c r="C39" s="45"/>
      <c r="D39" s="47"/>
      <c r="E39" s="59"/>
      <c r="F39" s="20" t="s">
        <v>117</v>
      </c>
      <c r="G39" s="20" t="s">
        <v>118</v>
      </c>
      <c r="H39" s="36" t="s">
        <v>119</v>
      </c>
      <c r="I39" s="49"/>
      <c r="J39" s="57"/>
      <c r="K39" s="57"/>
      <c r="L39" s="39"/>
      <c r="M39" s="39"/>
      <c r="N39" s="39"/>
      <c r="O39" s="39"/>
    </row>
    <row r="40" spans="1:15" s="4" customFormat="1" ht="15.75">
      <c r="A40" s="42">
        <v>17</v>
      </c>
      <c r="B40" s="44" t="s">
        <v>40</v>
      </c>
      <c r="C40" s="44" t="s">
        <v>51</v>
      </c>
      <c r="D40" s="46" t="s">
        <v>25</v>
      </c>
      <c r="E40" s="58">
        <v>15</v>
      </c>
      <c r="F40" s="37">
        <v>49.75</v>
      </c>
      <c r="G40" s="33">
        <v>55.92</v>
      </c>
      <c r="H40" s="37">
        <v>50.8</v>
      </c>
      <c r="I40" s="48">
        <f>AVERAGE(F40:H40)</f>
        <v>52.156666666666666</v>
      </c>
      <c r="J40" s="56">
        <f>STDEV(F40:H40)</f>
        <v>3.3011563630542384</v>
      </c>
      <c r="K40" s="56">
        <f>J40/I40*100</f>
        <v>6.329308550624859</v>
      </c>
      <c r="L40" s="38">
        <f>E40/3*(F40+G40+H40)</f>
        <v>782.35</v>
      </c>
      <c r="M40" s="38">
        <f>L40/E40</f>
        <v>52.156666666666666</v>
      </c>
      <c r="N40" s="38">
        <f>ROUND(M40,2)</f>
        <v>52.16</v>
      </c>
      <c r="O40" s="38">
        <f>N40*E40</f>
        <v>782.4</v>
      </c>
    </row>
    <row r="41" spans="1:15" s="4" customFormat="1" ht="15.75">
      <c r="A41" s="43"/>
      <c r="B41" s="45"/>
      <c r="C41" s="45"/>
      <c r="D41" s="47"/>
      <c r="E41" s="59"/>
      <c r="F41" s="20" t="s">
        <v>120</v>
      </c>
      <c r="G41" s="35" t="s">
        <v>121</v>
      </c>
      <c r="H41" s="20" t="s">
        <v>122</v>
      </c>
      <c r="I41" s="49"/>
      <c r="J41" s="57"/>
      <c r="K41" s="57"/>
      <c r="L41" s="39"/>
      <c r="M41" s="39"/>
      <c r="N41" s="39"/>
      <c r="O41" s="39"/>
    </row>
    <row r="42" spans="1:15" s="4" customFormat="1" ht="15.75">
      <c r="A42" s="42">
        <v>18</v>
      </c>
      <c r="B42" s="44" t="s">
        <v>41</v>
      </c>
      <c r="C42" s="44" t="s">
        <v>50</v>
      </c>
      <c r="D42" s="46" t="s">
        <v>27</v>
      </c>
      <c r="E42" s="58">
        <v>5</v>
      </c>
      <c r="F42" s="37">
        <v>22.58</v>
      </c>
      <c r="G42" s="37">
        <v>21.47</v>
      </c>
      <c r="H42" s="34">
        <v>22.68</v>
      </c>
      <c r="I42" s="48">
        <f>AVERAGE(F42:H42)</f>
        <v>22.24333333333333</v>
      </c>
      <c r="J42" s="56">
        <f>STDEV(F42:H42)</f>
        <v>0.6715901527967026</v>
      </c>
      <c r="K42" s="56">
        <f>J42/I42*100</f>
        <v>3.0192873645888034</v>
      </c>
      <c r="L42" s="38">
        <f>E42/3*(F42+G42+H42)</f>
        <v>111.21666666666665</v>
      </c>
      <c r="M42" s="38">
        <f>L42/E42</f>
        <v>22.243333333333332</v>
      </c>
      <c r="N42" s="38">
        <f>ROUND(M42,2)</f>
        <v>22.24</v>
      </c>
      <c r="O42" s="38">
        <f>N42*E42</f>
        <v>111.19999999999999</v>
      </c>
    </row>
    <row r="43" spans="1:15" s="4" customFormat="1" ht="15.75">
      <c r="A43" s="43"/>
      <c r="B43" s="45"/>
      <c r="C43" s="45"/>
      <c r="D43" s="47"/>
      <c r="E43" s="59"/>
      <c r="F43" s="20" t="s">
        <v>123</v>
      </c>
      <c r="G43" s="20" t="s">
        <v>124</v>
      </c>
      <c r="H43" s="36" t="s">
        <v>125</v>
      </c>
      <c r="I43" s="49"/>
      <c r="J43" s="57"/>
      <c r="K43" s="57"/>
      <c r="L43" s="39"/>
      <c r="M43" s="39"/>
      <c r="N43" s="39"/>
      <c r="O43" s="39"/>
    </row>
    <row r="44" spans="1:15" s="4" customFormat="1" ht="15.75">
      <c r="A44" s="42">
        <v>19</v>
      </c>
      <c r="B44" s="44" t="s">
        <v>42</v>
      </c>
      <c r="C44" s="44" t="s">
        <v>49</v>
      </c>
      <c r="D44" s="46" t="s">
        <v>27</v>
      </c>
      <c r="E44" s="58">
        <v>2</v>
      </c>
      <c r="F44" s="37">
        <v>279.75</v>
      </c>
      <c r="G44" s="33">
        <v>269.46</v>
      </c>
      <c r="H44" s="37">
        <v>305</v>
      </c>
      <c r="I44" s="48">
        <f>AVERAGE(F44:H44)</f>
        <v>284.7366666666667</v>
      </c>
      <c r="J44" s="56">
        <f>STDEV(F44:H44)</f>
        <v>18.287236897172594</v>
      </c>
      <c r="K44" s="56">
        <f>J44/I44*100</f>
        <v>6.422508597595179</v>
      </c>
      <c r="L44" s="38">
        <f>E44/3*(F44+G44+H44)</f>
        <v>569.4733333333334</v>
      </c>
      <c r="M44" s="38">
        <f>L44/E44</f>
        <v>284.7366666666667</v>
      </c>
      <c r="N44" s="38">
        <f>ROUND(M44,2)</f>
        <v>284.74</v>
      </c>
      <c r="O44" s="38">
        <f>N44*E44</f>
        <v>569.48</v>
      </c>
    </row>
    <row r="45" spans="1:15" s="4" customFormat="1" ht="15.75">
      <c r="A45" s="43"/>
      <c r="B45" s="45"/>
      <c r="C45" s="45"/>
      <c r="D45" s="47"/>
      <c r="E45" s="59"/>
      <c r="F45" s="20" t="s">
        <v>126</v>
      </c>
      <c r="G45" s="35" t="s">
        <v>127</v>
      </c>
      <c r="H45" s="20" t="s">
        <v>128</v>
      </c>
      <c r="I45" s="49"/>
      <c r="J45" s="57"/>
      <c r="K45" s="57"/>
      <c r="L45" s="39"/>
      <c r="M45" s="39"/>
      <c r="N45" s="39"/>
      <c r="O45" s="39"/>
    </row>
    <row r="46" spans="1:15" s="4" customFormat="1" ht="15.75">
      <c r="A46" s="42">
        <v>20</v>
      </c>
      <c r="B46" s="44" t="s">
        <v>43</v>
      </c>
      <c r="C46" s="44" t="s">
        <v>48</v>
      </c>
      <c r="D46" s="46" t="s">
        <v>27</v>
      </c>
      <c r="E46" s="58">
        <v>35</v>
      </c>
      <c r="F46" s="37">
        <v>100</v>
      </c>
      <c r="G46" s="33">
        <v>100</v>
      </c>
      <c r="H46" s="37">
        <v>100.65</v>
      </c>
      <c r="I46" s="48">
        <f>AVERAGE(F46:H46)</f>
        <v>100.21666666666665</v>
      </c>
      <c r="J46" s="56">
        <f>STDEV(F46:H46)</f>
        <v>0.3752776749775545</v>
      </c>
      <c r="K46" s="56">
        <f>J46/I46*100</f>
        <v>0.3744663312598249</v>
      </c>
      <c r="L46" s="38">
        <f>E46/3*(F46+G46+H46)</f>
        <v>3507.583333333333</v>
      </c>
      <c r="M46" s="38">
        <f>L46/E46</f>
        <v>100.21666666666665</v>
      </c>
      <c r="N46" s="38">
        <f>ROUND(M46,2)</f>
        <v>100.22</v>
      </c>
      <c r="O46" s="38">
        <f>N46*E46</f>
        <v>3507.7</v>
      </c>
    </row>
    <row r="47" spans="1:15" s="4" customFormat="1" ht="15.75">
      <c r="A47" s="43"/>
      <c r="B47" s="45"/>
      <c r="C47" s="45"/>
      <c r="D47" s="47"/>
      <c r="E47" s="59"/>
      <c r="F47" s="20" t="s">
        <v>129</v>
      </c>
      <c r="G47" s="35" t="s">
        <v>130</v>
      </c>
      <c r="H47" s="20" t="s">
        <v>131</v>
      </c>
      <c r="I47" s="49"/>
      <c r="J47" s="57"/>
      <c r="K47" s="57"/>
      <c r="L47" s="39"/>
      <c r="M47" s="39"/>
      <c r="N47" s="39"/>
      <c r="O47" s="39"/>
    </row>
    <row r="48" spans="1:15" s="4" customFormat="1" ht="15.75">
      <c r="A48" s="42">
        <v>21</v>
      </c>
      <c r="B48" s="44" t="s">
        <v>44</v>
      </c>
      <c r="C48" s="44" t="s">
        <v>47</v>
      </c>
      <c r="D48" s="46" t="s">
        <v>25</v>
      </c>
      <c r="E48" s="58">
        <v>4</v>
      </c>
      <c r="F48" s="37">
        <v>103.68</v>
      </c>
      <c r="G48" s="37">
        <v>80</v>
      </c>
      <c r="H48" s="34">
        <v>86</v>
      </c>
      <c r="I48" s="48">
        <f>AVERAGE(F48:H48)</f>
        <v>89.89333333333333</v>
      </c>
      <c r="J48" s="56">
        <f>STDEV(F48:H48)</f>
        <v>12.310732445038958</v>
      </c>
      <c r="K48" s="56">
        <f>J48/I48*100</f>
        <v>13.694822506347107</v>
      </c>
      <c r="L48" s="38">
        <f>E48/3*(F48+G48+H48)</f>
        <v>359.5733333333333</v>
      </c>
      <c r="M48" s="38">
        <f>L48/E48</f>
        <v>89.89333333333333</v>
      </c>
      <c r="N48" s="38">
        <f>ROUND(M48,2)</f>
        <v>89.89</v>
      </c>
      <c r="O48" s="38">
        <f>N48*E48</f>
        <v>359.56</v>
      </c>
    </row>
    <row r="49" spans="1:15" s="4" customFormat="1" ht="15.75">
      <c r="A49" s="43"/>
      <c r="B49" s="45"/>
      <c r="C49" s="45"/>
      <c r="D49" s="47"/>
      <c r="E49" s="59"/>
      <c r="F49" s="20" t="s">
        <v>132</v>
      </c>
      <c r="G49" s="20" t="s">
        <v>133</v>
      </c>
      <c r="H49" s="36" t="s">
        <v>115</v>
      </c>
      <c r="I49" s="49"/>
      <c r="J49" s="57"/>
      <c r="K49" s="57"/>
      <c r="L49" s="39"/>
      <c r="M49" s="39"/>
      <c r="N49" s="39"/>
      <c r="O49" s="39"/>
    </row>
    <row r="50" spans="1:15" s="4" customFormat="1" ht="15.75">
      <c r="A50" s="42">
        <v>22</v>
      </c>
      <c r="B50" s="44" t="s">
        <v>45</v>
      </c>
      <c r="C50" s="44" t="s">
        <v>46</v>
      </c>
      <c r="D50" s="46" t="s">
        <v>25</v>
      </c>
      <c r="E50" s="58">
        <v>12</v>
      </c>
      <c r="F50" s="37">
        <v>51.22</v>
      </c>
      <c r="G50" s="33">
        <v>47.22</v>
      </c>
      <c r="H50" s="37">
        <v>40.68</v>
      </c>
      <c r="I50" s="48">
        <f>AVERAGE(F50:H50)</f>
        <v>46.373333333333335</v>
      </c>
      <c r="J50" s="56">
        <f>STDEV(F50:H50)</f>
        <v>5.320764356117765</v>
      </c>
      <c r="K50" s="56">
        <f>J50/I50*100</f>
        <v>11.473758674779539</v>
      </c>
      <c r="L50" s="38">
        <f>E50/3*(F50+G50+H50)</f>
        <v>556.48</v>
      </c>
      <c r="M50" s="38">
        <f>L50/E50</f>
        <v>46.373333333333335</v>
      </c>
      <c r="N50" s="38">
        <f>ROUND(M50,2)</f>
        <v>46.37</v>
      </c>
      <c r="O50" s="38">
        <f>N50*E50</f>
        <v>556.4399999999999</v>
      </c>
    </row>
    <row r="51" spans="1:15" s="4" customFormat="1" ht="15.75">
      <c r="A51" s="43"/>
      <c r="B51" s="45"/>
      <c r="C51" s="45"/>
      <c r="D51" s="47"/>
      <c r="E51" s="59"/>
      <c r="F51" s="20" t="s">
        <v>134</v>
      </c>
      <c r="G51" s="35" t="s">
        <v>135</v>
      </c>
      <c r="H51" s="20" t="s">
        <v>136</v>
      </c>
      <c r="I51" s="49"/>
      <c r="J51" s="57"/>
      <c r="K51" s="57"/>
      <c r="L51" s="39"/>
      <c r="M51" s="39"/>
      <c r="N51" s="39"/>
      <c r="O51" s="39"/>
    </row>
    <row r="52" spans="1:15" s="4" customFormat="1" ht="15.75" customHeight="1">
      <c r="A52" s="42">
        <v>23</v>
      </c>
      <c r="B52" s="44" t="s">
        <v>137</v>
      </c>
      <c r="C52" s="44" t="s">
        <v>138</v>
      </c>
      <c r="D52" s="46" t="s">
        <v>25</v>
      </c>
      <c r="E52" s="40">
        <v>19</v>
      </c>
      <c r="F52" s="37">
        <v>151.9</v>
      </c>
      <c r="G52" s="37">
        <v>148.21</v>
      </c>
      <c r="H52" s="34">
        <v>150</v>
      </c>
      <c r="I52" s="48">
        <f>AVERAGE(F52:H52)</f>
        <v>150.03666666666666</v>
      </c>
      <c r="J52" s="38">
        <f>STDEV(F52:H52)</f>
        <v>1.845273240831531</v>
      </c>
      <c r="K52" s="38">
        <f>J52/I52*100</f>
        <v>1.2298815228487687</v>
      </c>
      <c r="L52" s="38">
        <f>E52/3*(F52+G52+H52)</f>
        <v>2850.6966666666667</v>
      </c>
      <c r="M52" s="38">
        <f>L52/E52</f>
        <v>150.03666666666666</v>
      </c>
      <c r="N52" s="38">
        <f>ROUND(M52,2)</f>
        <v>150.04</v>
      </c>
      <c r="O52" s="38">
        <f>N52*E52</f>
        <v>2850.7599999999998</v>
      </c>
    </row>
    <row r="53" spans="1:15" s="4" customFormat="1" ht="15.75">
      <c r="A53" s="43"/>
      <c r="B53" s="45"/>
      <c r="C53" s="45"/>
      <c r="D53" s="47"/>
      <c r="E53" s="41"/>
      <c r="F53" s="20" t="s">
        <v>139</v>
      </c>
      <c r="G53" s="20" t="s">
        <v>140</v>
      </c>
      <c r="H53" s="36" t="s">
        <v>115</v>
      </c>
      <c r="I53" s="49"/>
      <c r="J53" s="39"/>
      <c r="K53" s="39"/>
      <c r="L53" s="39"/>
      <c r="M53" s="39"/>
      <c r="N53" s="39"/>
      <c r="O53" s="39"/>
    </row>
    <row r="54" spans="1:15" s="5" customFormat="1" ht="15.75">
      <c r="A54" s="22"/>
      <c r="B54" s="15"/>
      <c r="C54" s="15"/>
      <c r="D54" s="16"/>
      <c r="E54" s="16">
        <f>SUM(E8:E53)</f>
        <v>609</v>
      </c>
      <c r="F54" s="17"/>
      <c r="G54" s="17"/>
      <c r="H54" s="17"/>
      <c r="I54" s="18"/>
      <c r="J54" s="19"/>
      <c r="K54" s="19"/>
      <c r="L54" s="18"/>
      <c r="M54" s="18"/>
      <c r="N54" s="18"/>
      <c r="O54" s="18">
        <f>SUM(O8:O53)</f>
        <v>39524.44</v>
      </c>
    </row>
    <row r="55" spans="1:15" s="2" customFormat="1" ht="36.75" customHeight="1">
      <c r="A55" s="50" t="s">
        <v>10</v>
      </c>
      <c r="B55" s="50"/>
      <c r="C55" s="50"/>
      <c r="D55" s="50"/>
      <c r="E55" s="50"/>
      <c r="F55" s="50"/>
      <c r="G55" s="50"/>
      <c r="H55" s="50"/>
      <c r="I55" s="23">
        <f>O54</f>
        <v>39524.44</v>
      </c>
      <c r="J55" s="24" t="s">
        <v>7</v>
      </c>
      <c r="K55" s="6"/>
      <c r="L55" s="6"/>
      <c r="M55" s="6"/>
      <c r="N55" s="6"/>
      <c r="O55" s="7"/>
    </row>
    <row r="56" spans="1:15" ht="52.5" customHeight="1">
      <c r="A56" s="51" t="s">
        <v>19</v>
      </c>
      <c r="B56" s="51"/>
      <c r="C56" s="51"/>
      <c r="D56" s="51"/>
      <c r="E56" s="51"/>
      <c r="F56" s="51"/>
      <c r="G56" s="51"/>
      <c r="H56" s="51"/>
      <c r="I56" s="51"/>
      <c r="J56" s="51"/>
      <c r="K56" s="51"/>
      <c r="L56" s="51"/>
      <c r="M56" s="51"/>
      <c r="N56" s="51"/>
      <c r="O56" s="51"/>
    </row>
    <row r="57" spans="1:15" ht="12.75">
      <c r="A57" s="11"/>
      <c r="B57" s="11"/>
      <c r="C57" s="11"/>
      <c r="D57" s="11"/>
      <c r="E57" s="11"/>
      <c r="F57" s="11"/>
      <c r="G57" s="11"/>
      <c r="H57" s="11"/>
      <c r="I57" s="11"/>
      <c r="J57" s="11"/>
      <c r="K57" s="11"/>
      <c r="L57" s="11"/>
      <c r="M57" s="11"/>
      <c r="N57" s="11"/>
      <c r="O57" s="11"/>
    </row>
    <row r="58" spans="1:8" ht="15.75" customHeight="1">
      <c r="A58" s="52" t="s">
        <v>12</v>
      </c>
      <c r="B58" s="52"/>
      <c r="C58" s="31"/>
      <c r="D58" s="25"/>
      <c r="E58" s="25"/>
      <c r="F58" s="53" t="s">
        <v>17</v>
      </c>
      <c r="G58" s="53"/>
      <c r="H58" s="26" t="s">
        <v>18</v>
      </c>
    </row>
    <row r="59" spans="1:15" s="3" customFormat="1" ht="15.75">
      <c r="A59" s="54"/>
      <c r="B59" s="54"/>
      <c r="C59" s="54"/>
      <c r="D59" s="54"/>
      <c r="E59" s="28"/>
      <c r="F59" s="29"/>
      <c r="G59" s="29"/>
      <c r="H59" s="30"/>
      <c r="I59" s="9"/>
      <c r="J59" s="9"/>
      <c r="K59" s="9"/>
      <c r="L59" s="9"/>
      <c r="M59" s="9"/>
      <c r="N59" s="9"/>
      <c r="O59" s="9"/>
    </row>
    <row r="60" spans="1:15" s="3" customFormat="1" ht="15.75">
      <c r="A60" s="27"/>
      <c r="B60" s="27"/>
      <c r="C60" s="27"/>
      <c r="D60" s="27"/>
      <c r="E60" s="28"/>
      <c r="F60" s="30"/>
      <c r="G60" s="30"/>
      <c r="H60" s="30"/>
      <c r="I60" s="9"/>
      <c r="J60" s="9"/>
      <c r="K60" s="9"/>
      <c r="L60" s="9"/>
      <c r="M60" s="9"/>
      <c r="N60" s="9"/>
      <c r="O60" s="9"/>
    </row>
    <row r="61" spans="1:15" s="3" customFormat="1" ht="15.75">
      <c r="A61" s="27"/>
      <c r="B61" s="27"/>
      <c r="C61" s="27"/>
      <c r="D61" s="27"/>
      <c r="E61" s="28"/>
      <c r="F61" s="30"/>
      <c r="G61" s="30"/>
      <c r="H61" s="30"/>
      <c r="I61" s="9"/>
      <c r="J61" s="9"/>
      <c r="K61" s="9"/>
      <c r="L61" s="9"/>
      <c r="M61" s="9"/>
      <c r="N61" s="9"/>
      <c r="O61" s="9"/>
    </row>
    <row r="62" spans="1:15" s="3" customFormat="1" ht="15">
      <c r="A62" s="55"/>
      <c r="B62" s="55"/>
      <c r="C62" s="55"/>
      <c r="D62" s="55"/>
      <c r="E62" s="8"/>
      <c r="F62" s="10"/>
      <c r="G62" s="10"/>
      <c r="H62" s="10"/>
      <c r="I62" s="9"/>
      <c r="J62" s="9"/>
      <c r="K62" s="9"/>
      <c r="L62" s="9"/>
      <c r="M62" s="9"/>
      <c r="N62" s="9"/>
      <c r="O62" s="9"/>
    </row>
  </sheetData>
  <sheetProtection/>
  <mergeCells count="294">
    <mergeCell ref="A2:O2"/>
    <mergeCell ref="A3:O3"/>
    <mergeCell ref="A4:O4"/>
    <mergeCell ref="A5:O5"/>
    <mergeCell ref="A6:A7"/>
    <mergeCell ref="B6:B7"/>
    <mergeCell ref="C6:C7"/>
    <mergeCell ref="D6:D7"/>
    <mergeCell ref="E6:E7"/>
    <mergeCell ref="F6:H6"/>
    <mergeCell ref="I6:K6"/>
    <mergeCell ref="L6:O6"/>
    <mergeCell ref="A8:A9"/>
    <mergeCell ref="B8:B9"/>
    <mergeCell ref="C8:C9"/>
    <mergeCell ref="D8:D9"/>
    <mergeCell ref="E8:E9"/>
    <mergeCell ref="I8:I9"/>
    <mergeCell ref="J8:J9"/>
    <mergeCell ref="K8:K9"/>
    <mergeCell ref="L8:L9"/>
    <mergeCell ref="M8:M9"/>
    <mergeCell ref="N8:N9"/>
    <mergeCell ref="O8:O9"/>
    <mergeCell ref="A10:A11"/>
    <mergeCell ref="B10:B11"/>
    <mergeCell ref="C10:C11"/>
    <mergeCell ref="D10:D11"/>
    <mergeCell ref="E10:E11"/>
    <mergeCell ref="I10:I11"/>
    <mergeCell ref="J10:J11"/>
    <mergeCell ref="K10:K11"/>
    <mergeCell ref="L10:L11"/>
    <mergeCell ref="M10:M11"/>
    <mergeCell ref="N10:N11"/>
    <mergeCell ref="O10:O11"/>
    <mergeCell ref="A12:A13"/>
    <mergeCell ref="B12:B13"/>
    <mergeCell ref="C12:C13"/>
    <mergeCell ref="D12:D13"/>
    <mergeCell ref="E12:E13"/>
    <mergeCell ref="I12:I13"/>
    <mergeCell ref="J12:J13"/>
    <mergeCell ref="K12:K13"/>
    <mergeCell ref="L12:L13"/>
    <mergeCell ref="M12:M13"/>
    <mergeCell ref="N12:N13"/>
    <mergeCell ref="O12:O13"/>
    <mergeCell ref="A14:A15"/>
    <mergeCell ref="B14:B15"/>
    <mergeCell ref="C14:C15"/>
    <mergeCell ref="D14:D15"/>
    <mergeCell ref="E14:E15"/>
    <mergeCell ref="I14:I15"/>
    <mergeCell ref="J14:J15"/>
    <mergeCell ref="K14:K15"/>
    <mergeCell ref="L14:L15"/>
    <mergeCell ref="M14:M15"/>
    <mergeCell ref="N14:N15"/>
    <mergeCell ref="O14:O15"/>
    <mergeCell ref="A16:A17"/>
    <mergeCell ref="B16:B17"/>
    <mergeCell ref="C16:C17"/>
    <mergeCell ref="D16:D17"/>
    <mergeCell ref="E16:E17"/>
    <mergeCell ref="I16:I17"/>
    <mergeCell ref="J16:J17"/>
    <mergeCell ref="K16:K17"/>
    <mergeCell ref="L16:L17"/>
    <mergeCell ref="M16:M17"/>
    <mergeCell ref="N16:N17"/>
    <mergeCell ref="O16:O17"/>
    <mergeCell ref="A18:A19"/>
    <mergeCell ref="B18:B19"/>
    <mergeCell ref="C18:C19"/>
    <mergeCell ref="D18:D19"/>
    <mergeCell ref="E18:E19"/>
    <mergeCell ref="I18:I19"/>
    <mergeCell ref="J18:J19"/>
    <mergeCell ref="K18:K19"/>
    <mergeCell ref="L18:L19"/>
    <mergeCell ref="M18:M19"/>
    <mergeCell ref="N18:N19"/>
    <mergeCell ref="O18:O19"/>
    <mergeCell ref="A20:A21"/>
    <mergeCell ref="B20:B21"/>
    <mergeCell ref="C20:C21"/>
    <mergeCell ref="D20:D21"/>
    <mergeCell ref="E20:E21"/>
    <mergeCell ref="I20:I21"/>
    <mergeCell ref="J20:J21"/>
    <mergeCell ref="K20:K21"/>
    <mergeCell ref="L20:L21"/>
    <mergeCell ref="M20:M21"/>
    <mergeCell ref="N20:N21"/>
    <mergeCell ref="O20:O21"/>
    <mergeCell ref="A22:A23"/>
    <mergeCell ref="B22:B23"/>
    <mergeCell ref="C22:C23"/>
    <mergeCell ref="D22:D23"/>
    <mergeCell ref="E22:E23"/>
    <mergeCell ref="I22:I23"/>
    <mergeCell ref="J22:J23"/>
    <mergeCell ref="K22:K23"/>
    <mergeCell ref="L22:L23"/>
    <mergeCell ref="M22:M23"/>
    <mergeCell ref="N22:N23"/>
    <mergeCell ref="O22:O23"/>
    <mergeCell ref="A24:A25"/>
    <mergeCell ref="B24:B25"/>
    <mergeCell ref="C24:C25"/>
    <mergeCell ref="D24:D25"/>
    <mergeCell ref="E24:E25"/>
    <mergeCell ref="I24:I25"/>
    <mergeCell ref="J24:J25"/>
    <mergeCell ref="K24:K25"/>
    <mergeCell ref="L24:L25"/>
    <mergeCell ref="M24:M25"/>
    <mergeCell ref="N24:N25"/>
    <mergeCell ref="O24:O25"/>
    <mergeCell ref="A26:A27"/>
    <mergeCell ref="B26:B27"/>
    <mergeCell ref="C26:C27"/>
    <mergeCell ref="D26:D27"/>
    <mergeCell ref="E26:E27"/>
    <mergeCell ref="I26:I27"/>
    <mergeCell ref="J26:J27"/>
    <mergeCell ref="K26:K27"/>
    <mergeCell ref="L26:L27"/>
    <mergeCell ref="M26:M27"/>
    <mergeCell ref="N26:N27"/>
    <mergeCell ref="O26:O27"/>
    <mergeCell ref="A28:A29"/>
    <mergeCell ref="B28:B29"/>
    <mergeCell ref="C28:C29"/>
    <mergeCell ref="D28:D29"/>
    <mergeCell ref="E28:E29"/>
    <mergeCell ref="I28:I29"/>
    <mergeCell ref="J28:J29"/>
    <mergeCell ref="K28:K29"/>
    <mergeCell ref="L28:L29"/>
    <mergeCell ref="M28:M29"/>
    <mergeCell ref="N28:N29"/>
    <mergeCell ref="O28:O29"/>
    <mergeCell ref="A30:A31"/>
    <mergeCell ref="B30:B31"/>
    <mergeCell ref="C30:C31"/>
    <mergeCell ref="D30:D31"/>
    <mergeCell ref="E30:E31"/>
    <mergeCell ref="I30:I31"/>
    <mergeCell ref="J30:J31"/>
    <mergeCell ref="K30:K31"/>
    <mergeCell ref="L30:L31"/>
    <mergeCell ref="M30:M31"/>
    <mergeCell ref="N30:N31"/>
    <mergeCell ref="O30:O31"/>
    <mergeCell ref="A32:A33"/>
    <mergeCell ref="B32:B33"/>
    <mergeCell ref="C32:C33"/>
    <mergeCell ref="D32:D33"/>
    <mergeCell ref="E32:E33"/>
    <mergeCell ref="I32:I33"/>
    <mergeCell ref="J32:J33"/>
    <mergeCell ref="K32:K33"/>
    <mergeCell ref="L32:L33"/>
    <mergeCell ref="M32:M33"/>
    <mergeCell ref="N32:N33"/>
    <mergeCell ref="O32:O33"/>
    <mergeCell ref="A34:A35"/>
    <mergeCell ref="B34:B35"/>
    <mergeCell ref="C34:C35"/>
    <mergeCell ref="D34:D35"/>
    <mergeCell ref="E34:E35"/>
    <mergeCell ref="I34:I35"/>
    <mergeCell ref="J34:J35"/>
    <mergeCell ref="K34:K35"/>
    <mergeCell ref="L34:L35"/>
    <mergeCell ref="M34:M35"/>
    <mergeCell ref="N34:N35"/>
    <mergeCell ref="O34:O35"/>
    <mergeCell ref="A36:A37"/>
    <mergeCell ref="B36:B37"/>
    <mergeCell ref="C36:C37"/>
    <mergeCell ref="D36:D37"/>
    <mergeCell ref="E36:E37"/>
    <mergeCell ref="I36:I37"/>
    <mergeCell ref="J36:J37"/>
    <mergeCell ref="K36:K37"/>
    <mergeCell ref="L36:L37"/>
    <mergeCell ref="M36:M37"/>
    <mergeCell ref="N36:N37"/>
    <mergeCell ref="O36:O37"/>
    <mergeCell ref="A38:A39"/>
    <mergeCell ref="B38:B39"/>
    <mergeCell ref="C38:C39"/>
    <mergeCell ref="D38:D39"/>
    <mergeCell ref="E38:E39"/>
    <mergeCell ref="I38:I39"/>
    <mergeCell ref="J38:J39"/>
    <mergeCell ref="K38:K39"/>
    <mergeCell ref="L38:L39"/>
    <mergeCell ref="M38:M39"/>
    <mergeCell ref="N38:N39"/>
    <mergeCell ref="O38:O39"/>
    <mergeCell ref="A40:A41"/>
    <mergeCell ref="B40:B41"/>
    <mergeCell ref="C40:C41"/>
    <mergeCell ref="D40:D41"/>
    <mergeCell ref="E40:E41"/>
    <mergeCell ref="I40:I41"/>
    <mergeCell ref="J40:J41"/>
    <mergeCell ref="K40:K41"/>
    <mergeCell ref="L40:L41"/>
    <mergeCell ref="M40:M41"/>
    <mergeCell ref="N40:N41"/>
    <mergeCell ref="O40:O41"/>
    <mergeCell ref="A42:A43"/>
    <mergeCell ref="B42:B43"/>
    <mergeCell ref="C42:C43"/>
    <mergeCell ref="D42:D43"/>
    <mergeCell ref="E42:E43"/>
    <mergeCell ref="I42:I43"/>
    <mergeCell ref="J42:J43"/>
    <mergeCell ref="K42:K43"/>
    <mergeCell ref="L42:L43"/>
    <mergeCell ref="M42:M43"/>
    <mergeCell ref="N42:N43"/>
    <mergeCell ref="O42:O43"/>
    <mergeCell ref="A44:A45"/>
    <mergeCell ref="B44:B45"/>
    <mergeCell ref="C44:C45"/>
    <mergeCell ref="D44:D45"/>
    <mergeCell ref="E44:E45"/>
    <mergeCell ref="I44:I45"/>
    <mergeCell ref="J44:J45"/>
    <mergeCell ref="K44:K45"/>
    <mergeCell ref="L44:L45"/>
    <mergeCell ref="M44:M45"/>
    <mergeCell ref="N44:N45"/>
    <mergeCell ref="O44:O45"/>
    <mergeCell ref="A46:A47"/>
    <mergeCell ref="B46:B47"/>
    <mergeCell ref="C46:C47"/>
    <mergeCell ref="D46:D47"/>
    <mergeCell ref="E46:E47"/>
    <mergeCell ref="I46:I47"/>
    <mergeCell ref="J46:J47"/>
    <mergeCell ref="K46:K47"/>
    <mergeCell ref="L46:L47"/>
    <mergeCell ref="M46:M47"/>
    <mergeCell ref="N46:N47"/>
    <mergeCell ref="O46:O47"/>
    <mergeCell ref="A48:A49"/>
    <mergeCell ref="B48:B49"/>
    <mergeCell ref="C48:C49"/>
    <mergeCell ref="D48:D49"/>
    <mergeCell ref="E48:E49"/>
    <mergeCell ref="I48:I49"/>
    <mergeCell ref="J48:J49"/>
    <mergeCell ref="K48:K49"/>
    <mergeCell ref="L48:L49"/>
    <mergeCell ref="M48:M49"/>
    <mergeCell ref="N48:N49"/>
    <mergeCell ref="O48:O49"/>
    <mergeCell ref="A50:A51"/>
    <mergeCell ref="B50:B51"/>
    <mergeCell ref="C50:C51"/>
    <mergeCell ref="D50:D51"/>
    <mergeCell ref="E50:E51"/>
    <mergeCell ref="I50:I51"/>
    <mergeCell ref="J50:J51"/>
    <mergeCell ref="K50:K51"/>
    <mergeCell ref="L50:L51"/>
    <mergeCell ref="M50:M51"/>
    <mergeCell ref="N50:N51"/>
    <mergeCell ref="O50:O51"/>
    <mergeCell ref="A55:H55"/>
    <mergeCell ref="A56:O56"/>
    <mergeCell ref="A58:B58"/>
    <mergeCell ref="F58:G58"/>
    <mergeCell ref="A59:D59"/>
    <mergeCell ref="A62:D62"/>
    <mergeCell ref="E52:E53"/>
    <mergeCell ref="A52:A53"/>
    <mergeCell ref="B52:B53"/>
    <mergeCell ref="C52:C53"/>
    <mergeCell ref="D52:D53"/>
    <mergeCell ref="I52:I53"/>
    <mergeCell ref="O52:O53"/>
    <mergeCell ref="J52:J53"/>
    <mergeCell ref="K52:K53"/>
    <mergeCell ref="L52:L53"/>
    <mergeCell ref="M52:M53"/>
    <mergeCell ref="N52:N53"/>
  </mergeCells>
  <printOptions/>
  <pageMargins left="0.984251968503937" right="0.7086614173228347" top="0.984251968503937" bottom="0" header="0.31496062992125984" footer="0.31496062992125984"/>
  <pageSetup fitToHeight="1" fitToWidth="1" horizontalDpi="600" verticalDpi="600" orientation="landscape" paperSize="9" scale="4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SaVa</dc:creator>
  <cp:keywords/>
  <dc:description/>
  <cp:lastModifiedBy>Tanja</cp:lastModifiedBy>
  <cp:lastPrinted>2022-04-08T05:03:31Z</cp:lastPrinted>
  <dcterms:created xsi:type="dcterms:W3CDTF">2014-01-15T18:15:09Z</dcterms:created>
  <dcterms:modified xsi:type="dcterms:W3CDTF">2022-04-11T10:55:19Z</dcterms:modified>
  <cp:category/>
  <cp:version/>
  <cp:contentType/>
  <cp:contentStatus/>
</cp:coreProperties>
</file>