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rist\Desktop\Запросы котировок\Поставка учебного оборудования для мастерских по компетенции Электромонтаж\Документация\"/>
    </mc:Choice>
  </mc:AlternateContent>
  <bookViews>
    <workbookView xWindow="0" yWindow="0" windowWidth="21600" windowHeight="9735" tabRatio="500"/>
  </bookViews>
  <sheets>
    <sheet name="Лист1" sheetId="1" r:id="rId1"/>
  </sheets>
  <definedNames>
    <definedName name="_xlnm.Print_Area" localSheetId="0">Лист1!$A$1:$AD$47</definedName>
  </definedNames>
  <calcPr calcId="152511" refMode="R1C1" calcOnSave="0" concurrentCalc="0"/>
</workbook>
</file>

<file path=xl/calcChain.xml><?xml version="1.0" encoding="utf-8"?>
<calcChain xmlns="http://schemas.openxmlformats.org/spreadsheetml/2006/main">
  <c r="AA11" i="1" l="1"/>
  <c r="AD16" i="1"/>
  <c r="AD23" i="1"/>
  <c r="AD24" i="1"/>
  <c r="AD30" i="1"/>
  <c r="AD34" i="1"/>
  <c r="AD10" i="1"/>
  <c r="AD9" i="1"/>
  <c r="AD11" i="1"/>
  <c r="AD12" i="1"/>
  <c r="AD13" i="1"/>
  <c r="AD14" i="1"/>
  <c r="AD15" i="1"/>
  <c r="AD17" i="1"/>
  <c r="AD18" i="1"/>
  <c r="AD19" i="1"/>
  <c r="AD20" i="1"/>
  <c r="AD21" i="1"/>
  <c r="AD22" i="1"/>
  <c r="AD25" i="1"/>
  <c r="AD26" i="1"/>
  <c r="AD27" i="1"/>
  <c r="AD28" i="1"/>
  <c r="AD29" i="1"/>
  <c r="AD31" i="1"/>
  <c r="AD32" i="1"/>
  <c r="AD33" i="1"/>
  <c r="AD35" i="1"/>
  <c r="AD36" i="1"/>
  <c r="AC12" i="1"/>
  <c r="AA12" i="1"/>
  <c r="AB12" i="1"/>
  <c r="AC11" i="1"/>
  <c r="AB11" i="1"/>
  <c r="AC10" i="1"/>
  <c r="AA10" i="1"/>
  <c r="AB10" i="1"/>
  <c r="AA14" i="1"/>
  <c r="AC14" i="1"/>
  <c r="AB14" i="1"/>
  <c r="AA15" i="1"/>
  <c r="AC15" i="1"/>
  <c r="AB15" i="1"/>
  <c r="AA16" i="1"/>
  <c r="AC16" i="1"/>
  <c r="AB16" i="1"/>
  <c r="AA17" i="1"/>
  <c r="AC17" i="1"/>
  <c r="AB17" i="1"/>
  <c r="AA18" i="1"/>
  <c r="AC18" i="1"/>
  <c r="AB18" i="1"/>
  <c r="AA19" i="1"/>
  <c r="AC19" i="1"/>
  <c r="AB19" i="1"/>
  <c r="AA20" i="1"/>
  <c r="AC20" i="1"/>
  <c r="AB20" i="1"/>
  <c r="AA21" i="1"/>
  <c r="AC21" i="1"/>
  <c r="AB21" i="1"/>
  <c r="AA22" i="1"/>
  <c r="AC22" i="1"/>
  <c r="AB22" i="1"/>
  <c r="AA23" i="1"/>
  <c r="AC23" i="1"/>
  <c r="AB23" i="1"/>
  <c r="AA24" i="1"/>
  <c r="AC24" i="1"/>
  <c r="AB24" i="1"/>
  <c r="AA25" i="1"/>
  <c r="AC25" i="1"/>
  <c r="AB25" i="1"/>
  <c r="AA26" i="1"/>
  <c r="AC26" i="1"/>
  <c r="AB26" i="1"/>
  <c r="AA27" i="1"/>
  <c r="AC27" i="1"/>
  <c r="AB27" i="1"/>
  <c r="AA28" i="1"/>
  <c r="AC28" i="1"/>
  <c r="AB28" i="1"/>
  <c r="AA29" i="1"/>
  <c r="AC29" i="1"/>
  <c r="AB29" i="1"/>
  <c r="AA30" i="1"/>
  <c r="AC30" i="1"/>
  <c r="AB30" i="1"/>
  <c r="AA31" i="1"/>
  <c r="AC31" i="1"/>
  <c r="AB31" i="1"/>
  <c r="AA32" i="1"/>
  <c r="AC32" i="1"/>
  <c r="AB32" i="1"/>
  <c r="AA33" i="1"/>
  <c r="AC33" i="1"/>
  <c r="AB33" i="1"/>
  <c r="AA34" i="1"/>
  <c r="AC34" i="1"/>
  <c r="AB34" i="1"/>
  <c r="AA35" i="1"/>
  <c r="AC35" i="1"/>
  <c r="AB35" i="1"/>
  <c r="AA13" i="1"/>
  <c r="AC13" i="1"/>
  <c r="AB13" i="1"/>
  <c r="G37" i="1"/>
  <c r="AA9" i="1"/>
  <c r="AC9" i="1"/>
  <c r="AB9" i="1"/>
</calcChain>
</file>

<file path=xl/sharedStrings.xml><?xml version="1.0" encoding="utf-8"?>
<sst xmlns="http://schemas.openxmlformats.org/spreadsheetml/2006/main" count="148" uniqueCount="99">
  <si>
    <t>№</t>
  </si>
  <si>
    <t>Наименование товара, услуги (работы)</t>
  </si>
  <si>
    <t>ОКПД2/КТРУ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</si>
  <si>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</si>
  <si>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</si>
  <si>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</si>
  <si>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</si>
  <si>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</si>
  <si>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</si>
  <si>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</si>
  <si>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</si>
  <si>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</si>
  <si>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</si>
  <si>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</si>
  <si>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</si>
  <si>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</si>
  <si>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</si>
  <si>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</si>
  <si>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</si>
  <si>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</si>
  <si>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</si>
  <si>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</si>
  <si>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</si>
  <si>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</si>
  <si>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</t>
  </si>
  <si>
    <t>Цена (руб.)</t>
  </si>
  <si>
    <t>Итого:</t>
  </si>
  <si>
    <t>(должность)</t>
  </si>
  <si>
    <t>/</t>
  </si>
  <si>
    <t>(подпись/расшифровка подписи)</t>
  </si>
  <si>
    <t>1</t>
  </si>
  <si>
    <t>Поставщики 1</t>
  </si>
  <si>
    <t>Поставщики 2</t>
  </si>
  <si>
    <t>Поставщики 3</t>
  </si>
  <si>
    <t>РАСЧЕТ НМЦК</t>
  </si>
  <si>
    <t>Средняя цена (руб.)</t>
  </si>
  <si>
    <t xml:space="preserve">Обоснование начальной (максимальной) цены договора, 
цены договора, заключаемого с единственным поставщиком (подрядчиком, исполнителем)           </t>
  </si>
  <si>
    <t>Используемый метод определения НМЦД 
с обоснованием:</t>
  </si>
  <si>
    <t>Специалисть в сфере закупок: Бесхмелевский Макисм Игоревич</t>
  </si>
  <si>
    <t>юрист</t>
  </si>
  <si>
    <t>Предмет договора</t>
  </si>
  <si>
    <t xml:space="preserve">На основании проведенного анализа рынка и расчетов, НМЦК составляет: </t>
  </si>
  <si>
    <t>Источник ценовой информации № 1</t>
  </si>
  <si>
    <t>Источник ценовой информации № 2</t>
  </si>
  <si>
    <t>Источник ценовой информации № 3</t>
  </si>
  <si>
    <t>Ящик для материалов (пластиковый) 400х300х550мм</t>
  </si>
  <si>
    <t>Коврик диэлектрический 500x500 мм</t>
  </si>
  <si>
    <t>Кисть малярная широкая  (для уборки стружки)</t>
  </si>
  <si>
    <t>Совок пластик + веник</t>
  </si>
  <si>
    <t xml:space="preserve">Бокорезы диэлектрические  160мм </t>
  </si>
  <si>
    <t xml:space="preserve">Нож  для резки кабеля с пяткой   </t>
  </si>
  <si>
    <t>Ящик для инструмента, 590х300х300 мм (24"), пластик</t>
  </si>
  <si>
    <t xml:space="preserve">Удлинитель 5х5м с заземл. 10А 250В У05 2P+PE 3х1кв.мм </t>
  </si>
  <si>
    <t xml:space="preserve">Металлический стеллаж 2000х1000х300 4 полки </t>
  </si>
  <si>
    <t xml:space="preserve">Мультиметр цифровой  </t>
  </si>
  <si>
    <t xml:space="preserve">Розетка с заземлением без шторок белая в сборе </t>
  </si>
  <si>
    <t>25.73.30.299</t>
  </si>
  <si>
    <t>22.22.13</t>
  </si>
  <si>
    <t>25</t>
  </si>
  <si>
    <t>15.12.12.192</t>
  </si>
  <si>
    <t>25.73.30.163</t>
  </si>
  <si>
    <t>25.73.30.164</t>
  </si>
  <si>
    <t>25.73.30.233</t>
  </si>
  <si>
    <t>27.40.21.120</t>
  </si>
  <si>
    <t>31.09.11.120</t>
  </si>
  <si>
    <t>26.51.43.110</t>
  </si>
  <si>
    <t xml:space="preserve"> 16.21.13</t>
  </si>
  <si>
    <t>шт</t>
  </si>
  <si>
    <t>Поставка учебного оборудования для мастерских по компетенции «Электромонтаж»</t>
  </si>
  <si>
    <r>
      <t xml:space="preserve">Метод сопоставимых рыночных цен (анализа рынка) является приоритетным для определения и обоснования начальной (максимальной) цены договора, цены договора, заключаемого с единственным поставщиком (подрядчиком, исполнителем) (в соответствии 9.2, 9.7 Положения о закупках товаров, работ, услуг для нудж Государственного автономного профессионального образовательного учреждения Калужской области "Обнинский колледж технологий и услуг" от </t>
    </r>
    <r>
      <rPr>
        <sz val="14"/>
        <color rgb="FFFF0000"/>
        <rFont val="Times New Roman"/>
        <family val="1"/>
        <charset val="204"/>
      </rPr>
      <t>01.07.2021</t>
    </r>
    <r>
      <rPr>
        <sz val="14"/>
        <color rgb="FF000000"/>
        <rFont val="Times New Roman"/>
        <family val="1"/>
        <charset val="204"/>
      </rPr>
      <t xml:space="preserve">) </t>
    </r>
  </si>
  <si>
    <t xml:space="preserve">Стремянка 4 нескольз.ступени сталь, h=139см, профиль 30*20мм, до 120кг. </t>
  </si>
  <si>
    <t>Тележка инструментальная открытого типа, 3 полки, металл, окрашенная</t>
  </si>
  <si>
    <t>Сумка-пояс для инструментов 10 карманов, 2 скобы</t>
  </si>
  <si>
    <t>Рабочая поверхность с жестким креплением на стену 1600х1600х18 ДСП серая</t>
  </si>
  <si>
    <t>Корзина для мусора</t>
  </si>
  <si>
    <t>Папка конверт А4 с кнопкой</t>
  </si>
  <si>
    <t>Очки защитные</t>
  </si>
  <si>
    <t>Верстак  (830x2000x700мм)</t>
  </si>
  <si>
    <t xml:space="preserve">Пассатижи диэлектрические  180мм </t>
  </si>
  <si>
    <t xml:space="preserve">Круглогубцы диэлектрические  160мм </t>
  </si>
  <si>
    <t xml:space="preserve">Инструмент для снятия изоляции    (до 10 мм.кв.) </t>
  </si>
  <si>
    <t>Набор диэлектрических отверток VDE, 8 шт.</t>
  </si>
  <si>
    <t xml:space="preserve">Фонарь светодиодный аккум. Налобный Li-Po 3Вт COB зарядка от 220В </t>
  </si>
  <si>
    <t xml:space="preserve">Клещи обжимные  0,5-6,0 мм2 </t>
  </si>
  <si>
    <t>Верстак (700х1200х855мм 300кг)</t>
  </si>
  <si>
    <t>Слесарный стол (700х1200х855мм 300кг)</t>
  </si>
  <si>
    <t xml:space="preserve">25.73.30.299 </t>
  </si>
  <si>
    <t xml:space="preserve">22.19.72 </t>
  </si>
  <si>
    <t xml:space="preserve">30.20.31.122 </t>
  </si>
  <si>
    <t>25.73.30.162</t>
  </si>
  <si>
    <t xml:space="preserve">25.73.30.166 </t>
  </si>
  <si>
    <t>25.73.60.150</t>
  </si>
  <si>
    <t xml:space="preserve">32.91.19.120 </t>
  </si>
  <si>
    <t>32.30.16.130</t>
  </si>
  <si>
    <t>27.33.13</t>
  </si>
  <si>
    <t xml:space="preserve">32.91 
22.29.29 </t>
  </si>
  <si>
    <t xml:space="preserve">17.23.12.110 </t>
  </si>
  <si>
    <t>32.50.42.120</t>
  </si>
  <si>
    <r>
      <t xml:space="preserve">Дата подготовки обоснования НМЦД: </t>
    </r>
    <r>
      <rPr>
        <sz val="14"/>
        <color rgb="FFFF0000"/>
        <rFont val="Times New Roman"/>
        <family val="1"/>
        <charset val="204"/>
      </rPr>
      <t>13.04.2022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</si>
</sst>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#########"/>
    <numFmt numFmtId="165" formatCode="#,##0.00\ &quot;₽&quot;"/>
  </numFmts>
  <fonts count="7" x14ac:knownFonts="1">
    <font>
      <sz val="11"/>
      <color rgb="FF000000"/>
      <name val="Calibri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/>
  </cellStyleXfs>
  <cellXfs count="6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0" fontId="6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left" vertical="center" wrapText="1"/>
    </xf>
    <xf numFmtId="165" fontId="6" fillId="0" borderId="16" xfId="0" applyNumberFormat="1" applyFont="1" applyBorder="1" applyAlignment="1">
      <alignment horizontal="left" vertical="center" wrapText="1"/>
    </xf>
    <xf numFmtId="165" fontId="6" fillId="0" borderId="17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tabSelected="1" view="pageBreakPreview" zoomScale="70" zoomScaleNormal="100" zoomScaleSheetLayoutView="70" workbookViewId="0">
      <selection activeCell="F41" sqref="F41"/>
    </sheetView>
  </sheetViews>
  <sheetFormatPr defaultColWidth="9" defaultRowHeight="15.75" x14ac:dyDescent="0.25"/>
  <cols>
    <col min="1" max="1" width="7.85546875" style="1" customWidth="1"/>
    <col min="2" max="2" width="20.85546875" style="1" customWidth="1"/>
    <col min="3" max="3" width="17.85546875" style="1" customWidth="1"/>
    <col min="4" max="4" width="31.28515625" style="1" customWidth="1"/>
    <col min="5" max="5" width="17" style="1" customWidth="1"/>
    <col min="6" max="6" width="8.85546875" style="1" customWidth="1"/>
    <col min="7" max="9" width="22" style="2" customWidth="1"/>
    <col min="10" max="26" width="22" style="2" hidden="1" customWidth="1"/>
    <col min="27" max="27" width="13.42578125" style="2" customWidth="1"/>
    <col min="28" max="28" width="26.42578125" style="2" customWidth="1"/>
    <col min="29" max="29" width="19.140625" style="2" customWidth="1"/>
    <col min="30" max="30" width="22" style="1" customWidth="1"/>
    <col min="31" max="31" width="18.42578125" style="1" customWidth="1"/>
    <col min="32" max="1025" width="9.140625" style="1" customWidth="1"/>
    <col min="1026" max="16384" width="9" style="1"/>
  </cols>
  <sheetData>
    <row r="1" spans="1:32" ht="41.1" customHeight="1" x14ac:dyDescent="0.3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2" ht="15" customHeight="1" x14ac:dyDescent="0.3">
      <c r="A2" s="6"/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</row>
    <row r="3" spans="1:32" ht="27" customHeight="1" x14ac:dyDescent="0.25">
      <c r="A3" s="60" t="s">
        <v>40</v>
      </c>
      <c r="B3" s="60"/>
      <c r="C3" s="61" t="s">
        <v>68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2" ht="57.75" customHeight="1" x14ac:dyDescent="0.25">
      <c r="A4" s="60" t="s">
        <v>37</v>
      </c>
      <c r="B4" s="60"/>
      <c r="C4" s="30" t="s">
        <v>69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2" ht="23.25" customHeight="1" x14ac:dyDescent="0.25">
      <c r="A5" s="52" t="s">
        <v>34</v>
      </c>
      <c r="B5" s="53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3"/>
    </row>
    <row r="6" spans="1:32" ht="33" customHeight="1" x14ac:dyDescent="0.25">
      <c r="A6" s="31" t="s">
        <v>0</v>
      </c>
      <c r="B6" s="31" t="s">
        <v>1</v>
      </c>
      <c r="C6" s="31"/>
      <c r="D6" s="64" t="s">
        <v>2</v>
      </c>
      <c r="E6" s="31" t="s">
        <v>3</v>
      </c>
      <c r="F6" s="64" t="s">
        <v>4</v>
      </c>
      <c r="G6" s="9" t="s">
        <v>31</v>
      </c>
      <c r="H6" s="9" t="s">
        <v>32</v>
      </c>
      <c r="I6" s="9" t="s">
        <v>33</v>
      </c>
      <c r="J6" s="9" t="s">
        <v>5</v>
      </c>
      <c r="K6" s="9" t="s">
        <v>6</v>
      </c>
      <c r="L6" s="9" t="s">
        <v>7</v>
      </c>
      <c r="M6" s="9" t="s">
        <v>8</v>
      </c>
      <c r="N6" s="9" t="s">
        <v>9</v>
      </c>
      <c r="O6" s="9" t="s">
        <v>10</v>
      </c>
      <c r="P6" s="9" t="s">
        <v>11</v>
      </c>
      <c r="Q6" s="9" t="s">
        <v>12</v>
      </c>
      <c r="R6" s="9" t="s">
        <v>13</v>
      </c>
      <c r="S6" s="9" t="s">
        <v>14</v>
      </c>
      <c r="T6" s="9" t="s">
        <v>15</v>
      </c>
      <c r="U6" s="9" t="s">
        <v>16</v>
      </c>
      <c r="V6" s="9" t="s">
        <v>17</v>
      </c>
      <c r="W6" s="9" t="s">
        <v>18</v>
      </c>
      <c r="X6" s="9" t="s">
        <v>19</v>
      </c>
      <c r="Y6" s="9" t="s">
        <v>20</v>
      </c>
      <c r="Z6" s="9" t="s">
        <v>21</v>
      </c>
      <c r="AA6" s="65" t="s">
        <v>22</v>
      </c>
      <c r="AB6" s="65" t="s">
        <v>23</v>
      </c>
      <c r="AC6" s="64" t="s">
        <v>35</v>
      </c>
      <c r="AD6" s="66" t="s">
        <v>24</v>
      </c>
    </row>
    <row r="7" spans="1:32" ht="45" customHeight="1" x14ac:dyDescent="0.25">
      <c r="A7" s="31"/>
      <c r="B7" s="31"/>
      <c r="C7" s="31"/>
      <c r="D7" s="64"/>
      <c r="E7" s="31"/>
      <c r="F7" s="64"/>
      <c r="G7" s="10" t="s">
        <v>25</v>
      </c>
      <c r="H7" s="10" t="s">
        <v>25</v>
      </c>
      <c r="I7" s="10" t="s">
        <v>25</v>
      </c>
      <c r="J7" s="9" t="s">
        <v>25</v>
      </c>
      <c r="K7" s="9" t="s">
        <v>25</v>
      </c>
      <c r="L7" s="9" t="s">
        <v>25</v>
      </c>
      <c r="M7" s="9" t="s">
        <v>25</v>
      </c>
      <c r="N7" s="9" t="s">
        <v>25</v>
      </c>
      <c r="O7" s="9" t="s">
        <v>25</v>
      </c>
      <c r="P7" s="9" t="s">
        <v>25</v>
      </c>
      <c r="Q7" s="9" t="s">
        <v>25</v>
      </c>
      <c r="R7" s="9" t="s">
        <v>25</v>
      </c>
      <c r="S7" s="9" t="s">
        <v>25</v>
      </c>
      <c r="T7" s="9" t="s">
        <v>25</v>
      </c>
      <c r="U7" s="9" t="s">
        <v>25</v>
      </c>
      <c r="V7" s="9" t="s">
        <v>25</v>
      </c>
      <c r="W7" s="9" t="s">
        <v>25</v>
      </c>
      <c r="X7" s="9" t="s">
        <v>25</v>
      </c>
      <c r="Y7" s="9" t="s">
        <v>25</v>
      </c>
      <c r="Z7" s="9" t="s">
        <v>25</v>
      </c>
      <c r="AA7" s="65"/>
      <c r="AB7" s="65"/>
      <c r="AC7" s="64"/>
      <c r="AD7" s="66"/>
    </row>
    <row r="8" spans="1:32" ht="60" customHeight="1" x14ac:dyDescent="0.25">
      <c r="A8" s="52"/>
      <c r="B8" s="53"/>
      <c r="C8" s="53"/>
      <c r="D8" s="53"/>
      <c r="E8" s="53"/>
      <c r="F8" s="53"/>
      <c r="G8" s="25" t="s">
        <v>42</v>
      </c>
      <c r="H8" s="25" t="s">
        <v>43</v>
      </c>
      <c r="I8" s="25" t="s">
        <v>44</v>
      </c>
      <c r="J8" s="1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54"/>
      <c r="AB8" s="55"/>
      <c r="AC8" s="55"/>
      <c r="AD8" s="56"/>
    </row>
    <row r="9" spans="1:32" ht="54" customHeight="1" x14ac:dyDescent="0.25">
      <c r="A9" s="12" t="s">
        <v>30</v>
      </c>
      <c r="B9" s="30" t="s">
        <v>77</v>
      </c>
      <c r="C9" s="30"/>
      <c r="D9" s="26" t="s">
        <v>86</v>
      </c>
      <c r="E9" s="27" t="s">
        <v>67</v>
      </c>
      <c r="F9" s="28">
        <v>10</v>
      </c>
      <c r="G9" s="25">
        <v>78662</v>
      </c>
      <c r="H9" s="25">
        <v>85000</v>
      </c>
      <c r="I9" s="25">
        <v>104760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>
        <f>STDEV(G9:I9)</f>
        <v>13612.086834868487</v>
      </c>
      <c r="AB9" s="14">
        <f>AA9/AC9*100</f>
        <v>15.213455120893766</v>
      </c>
      <c r="AC9" s="15">
        <f>AVERAGE(G9:I9)</f>
        <v>89474</v>
      </c>
      <c r="AD9" s="14">
        <f>AVERAGE(G9:I9)*F9</f>
        <v>894740</v>
      </c>
      <c r="AE9" s="2"/>
      <c r="AF9" s="2"/>
    </row>
    <row r="10" spans="1:32" ht="54" customHeight="1" x14ac:dyDescent="0.25">
      <c r="A10" s="29">
        <v>2</v>
      </c>
      <c r="B10" s="57" t="s">
        <v>45</v>
      </c>
      <c r="C10" s="58"/>
      <c r="D10" s="26" t="s">
        <v>57</v>
      </c>
      <c r="E10" s="27" t="s">
        <v>67</v>
      </c>
      <c r="F10" s="28">
        <v>10</v>
      </c>
      <c r="G10" s="25">
        <v>1255</v>
      </c>
      <c r="H10" s="25">
        <v>1220</v>
      </c>
      <c r="I10" s="25">
        <v>1286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>
        <f>STDEV(G10:I10)</f>
        <v>33.020195840323744</v>
      </c>
      <c r="AB10" s="14">
        <f>AA10/AC10*100</f>
        <v>2.6338895910920295</v>
      </c>
      <c r="AC10" s="15">
        <f>AVERAGE(G10:I10)</f>
        <v>1253.6666666666667</v>
      </c>
      <c r="AD10" s="14">
        <f>AVERAGE(G10:I10)*F10</f>
        <v>12536.666666666668</v>
      </c>
      <c r="AE10" s="2"/>
      <c r="AF10" s="2"/>
    </row>
    <row r="11" spans="1:32" ht="54" customHeight="1" x14ac:dyDescent="0.25">
      <c r="A11" s="29">
        <v>3</v>
      </c>
      <c r="B11" s="57" t="s">
        <v>46</v>
      </c>
      <c r="C11" s="58"/>
      <c r="D11" s="26" t="s">
        <v>87</v>
      </c>
      <c r="E11" s="27" t="s">
        <v>67</v>
      </c>
      <c r="F11" s="28">
        <v>10</v>
      </c>
      <c r="G11" s="25">
        <v>255</v>
      </c>
      <c r="H11" s="25">
        <v>255</v>
      </c>
      <c r="I11" s="25">
        <v>292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>
        <f>STDEV(G11:I11)</f>
        <v>21.361959960016154</v>
      </c>
      <c r="AB11" s="14">
        <f>AA11/AC11*100</f>
        <v>7.9907580897816048</v>
      </c>
      <c r="AC11" s="15">
        <f>AVERAGE(G11:I11)</f>
        <v>267.33333333333331</v>
      </c>
      <c r="AD11" s="14">
        <f>AVERAGE(G11:I11)*F11</f>
        <v>2673.333333333333</v>
      </c>
      <c r="AE11" s="2"/>
      <c r="AF11" s="2"/>
    </row>
    <row r="12" spans="1:32" ht="54" customHeight="1" x14ac:dyDescent="0.25">
      <c r="A12" s="29">
        <v>4</v>
      </c>
      <c r="B12" s="57" t="s">
        <v>70</v>
      </c>
      <c r="C12" s="58"/>
      <c r="D12" s="26" t="s">
        <v>58</v>
      </c>
      <c r="E12" s="27" t="s">
        <v>67</v>
      </c>
      <c r="F12" s="28">
        <v>10</v>
      </c>
      <c r="G12" s="25">
        <v>2998</v>
      </c>
      <c r="H12" s="25">
        <v>2950</v>
      </c>
      <c r="I12" s="25">
        <v>3638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>
        <f>STDEV(G12:I12)</f>
        <v>384.11109504065786</v>
      </c>
      <c r="AB12" s="14">
        <f>AA12/AC12*100</f>
        <v>12.021002348445373</v>
      </c>
      <c r="AC12" s="15">
        <f>AVERAGE(G12:I12)</f>
        <v>3195.3333333333335</v>
      </c>
      <c r="AD12" s="14">
        <f>AVERAGE(G12:I12)*F12</f>
        <v>31953.333333333336</v>
      </c>
      <c r="AE12" s="2"/>
      <c r="AF12" s="2"/>
    </row>
    <row r="13" spans="1:32" ht="54" customHeight="1" x14ac:dyDescent="0.25">
      <c r="A13" s="29">
        <v>5</v>
      </c>
      <c r="B13" s="30" t="s">
        <v>71</v>
      </c>
      <c r="C13" s="30"/>
      <c r="D13" s="26" t="s">
        <v>88</v>
      </c>
      <c r="E13" s="27" t="s">
        <v>67</v>
      </c>
      <c r="F13" s="28">
        <v>10</v>
      </c>
      <c r="G13" s="25">
        <v>8990</v>
      </c>
      <c r="H13" s="25">
        <v>10120</v>
      </c>
      <c r="I13" s="25">
        <v>11687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>
        <f>STDEV(G13:I13)</f>
        <v>1354.3878075844243</v>
      </c>
      <c r="AB13" s="14">
        <f>AA13/AC13*100</f>
        <v>13.193374103819441</v>
      </c>
      <c r="AC13" s="15">
        <f>AVERAGE(G13:I13)</f>
        <v>10265.666666666666</v>
      </c>
      <c r="AD13" s="14">
        <f>AVERAGE(G13:I13)*F13</f>
        <v>102656.66666666666</v>
      </c>
      <c r="AE13" s="2"/>
      <c r="AF13" s="2"/>
    </row>
    <row r="14" spans="1:32" ht="54" customHeight="1" x14ac:dyDescent="0.25">
      <c r="A14" s="29">
        <v>6</v>
      </c>
      <c r="B14" s="30" t="s">
        <v>72</v>
      </c>
      <c r="C14" s="30"/>
      <c r="D14" s="26" t="s">
        <v>59</v>
      </c>
      <c r="E14" s="27" t="s">
        <v>67</v>
      </c>
      <c r="F14" s="28">
        <v>10</v>
      </c>
      <c r="G14" s="25">
        <v>1512</v>
      </c>
      <c r="H14" s="25">
        <v>1650</v>
      </c>
      <c r="I14" s="25">
        <v>1700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>
        <f t="shared" ref="AA14:AA35" si="0">STDEV(G14:I14)</f>
        <v>97.372138383283612</v>
      </c>
      <c r="AB14" s="14">
        <f t="shared" ref="AB14:AB35" si="1">AA14/AC14*100</f>
        <v>6.0081533350442378</v>
      </c>
      <c r="AC14" s="15">
        <f t="shared" ref="AC14:AC35" si="2">AVERAGE(G14:I14)</f>
        <v>1620.6666666666667</v>
      </c>
      <c r="AD14" s="14">
        <f t="shared" ref="AD14:AD35" si="3">AVERAGE(G14:I14)*F14</f>
        <v>16206.666666666668</v>
      </c>
      <c r="AE14" s="2"/>
      <c r="AF14" s="2"/>
    </row>
    <row r="15" spans="1:32" ht="54" customHeight="1" x14ac:dyDescent="0.25">
      <c r="A15" s="29">
        <v>7</v>
      </c>
      <c r="B15" s="30" t="s">
        <v>78</v>
      </c>
      <c r="C15" s="30"/>
      <c r="D15" s="26" t="s">
        <v>60</v>
      </c>
      <c r="E15" s="27" t="s">
        <v>67</v>
      </c>
      <c r="F15" s="28">
        <v>10</v>
      </c>
      <c r="G15" s="25">
        <v>1380</v>
      </c>
      <c r="H15" s="25">
        <v>1532</v>
      </c>
      <c r="I15" s="25">
        <v>1398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>
        <f t="shared" si="0"/>
        <v>83.050185630938444</v>
      </c>
      <c r="AB15" s="14">
        <f t="shared" si="1"/>
        <v>5.7807553803437424</v>
      </c>
      <c r="AC15" s="15">
        <f t="shared" si="2"/>
        <v>1436.6666666666667</v>
      </c>
      <c r="AD15" s="14">
        <f t="shared" si="3"/>
        <v>14366.666666666668</v>
      </c>
      <c r="AE15" s="2"/>
      <c r="AF15" s="2"/>
    </row>
    <row r="16" spans="1:32" ht="54" customHeight="1" x14ac:dyDescent="0.25">
      <c r="A16" s="29">
        <v>8</v>
      </c>
      <c r="B16" s="30" t="s">
        <v>49</v>
      </c>
      <c r="C16" s="30"/>
      <c r="D16" s="26" t="s">
        <v>61</v>
      </c>
      <c r="E16" s="27" t="s">
        <v>67</v>
      </c>
      <c r="F16" s="28">
        <v>10</v>
      </c>
      <c r="G16" s="25">
        <v>1199</v>
      </c>
      <c r="H16" s="25">
        <v>1377</v>
      </c>
      <c r="I16" s="25">
        <v>1234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>
        <f t="shared" si="0"/>
        <v>94.30270409696638</v>
      </c>
      <c r="AB16" s="14">
        <f t="shared" si="1"/>
        <v>7.4254097714146763</v>
      </c>
      <c r="AC16" s="15">
        <f t="shared" si="2"/>
        <v>1270</v>
      </c>
      <c r="AD16" s="14">
        <f t="shared" si="3"/>
        <v>12700</v>
      </c>
      <c r="AE16" s="2"/>
      <c r="AF16" s="2"/>
    </row>
    <row r="17" spans="1:32" ht="54" customHeight="1" x14ac:dyDescent="0.25">
      <c r="A17" s="29">
        <v>9</v>
      </c>
      <c r="B17" s="30" t="s">
        <v>79</v>
      </c>
      <c r="C17" s="30"/>
      <c r="D17" s="26" t="s">
        <v>89</v>
      </c>
      <c r="E17" s="27" t="s">
        <v>67</v>
      </c>
      <c r="F17" s="28">
        <v>10</v>
      </c>
      <c r="G17" s="25">
        <v>1192</v>
      </c>
      <c r="H17" s="25">
        <v>1412</v>
      </c>
      <c r="I17" s="25">
        <v>1234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>
        <f t="shared" si="0"/>
        <v>116.79611865697136</v>
      </c>
      <c r="AB17" s="14">
        <f t="shared" si="1"/>
        <v>9.1294516928325713</v>
      </c>
      <c r="AC17" s="15">
        <f t="shared" si="2"/>
        <v>1279.3333333333333</v>
      </c>
      <c r="AD17" s="14">
        <f t="shared" si="3"/>
        <v>12793.333333333332</v>
      </c>
      <c r="AE17" s="2"/>
      <c r="AF17" s="2"/>
    </row>
    <row r="18" spans="1:32" ht="54" customHeight="1" x14ac:dyDescent="0.25">
      <c r="A18" s="29">
        <v>10</v>
      </c>
      <c r="B18" s="30" t="s">
        <v>80</v>
      </c>
      <c r="C18" s="30"/>
      <c r="D18" s="26" t="s">
        <v>90</v>
      </c>
      <c r="E18" s="27" t="s">
        <v>67</v>
      </c>
      <c r="F18" s="28">
        <v>10</v>
      </c>
      <c r="G18" s="25">
        <v>2482</v>
      </c>
      <c r="H18" s="25">
        <v>2773</v>
      </c>
      <c r="I18" s="25">
        <v>3207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>
        <f t="shared" si="0"/>
        <v>364.8428885607255</v>
      </c>
      <c r="AB18" s="14">
        <f t="shared" si="1"/>
        <v>12.934633250793862</v>
      </c>
      <c r="AC18" s="15">
        <f t="shared" si="2"/>
        <v>2820.6666666666665</v>
      </c>
      <c r="AD18" s="14">
        <f t="shared" si="3"/>
        <v>28206.666666666664</v>
      </c>
      <c r="AE18" s="2"/>
      <c r="AF18" s="2"/>
    </row>
    <row r="19" spans="1:32" ht="54" customHeight="1" x14ac:dyDescent="0.25">
      <c r="A19" s="29">
        <v>11</v>
      </c>
      <c r="B19" s="30" t="s">
        <v>50</v>
      </c>
      <c r="C19" s="30"/>
      <c r="D19" s="26" t="s">
        <v>91</v>
      </c>
      <c r="E19" s="27" t="s">
        <v>67</v>
      </c>
      <c r="F19" s="28">
        <v>10</v>
      </c>
      <c r="G19" s="25">
        <v>2647</v>
      </c>
      <c r="H19" s="25">
        <v>2819</v>
      </c>
      <c r="I19" s="25">
        <v>2950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>
        <f t="shared" si="0"/>
        <v>151.96161796102768</v>
      </c>
      <c r="AB19" s="14">
        <f t="shared" si="1"/>
        <v>5.4168827695233253</v>
      </c>
      <c r="AC19" s="15">
        <f t="shared" si="2"/>
        <v>2805.3333333333335</v>
      </c>
      <c r="AD19" s="14">
        <f t="shared" si="3"/>
        <v>28053.333333333336</v>
      </c>
      <c r="AE19" s="2"/>
      <c r="AF19" s="2"/>
    </row>
    <row r="20" spans="1:32" ht="57" customHeight="1" x14ac:dyDescent="0.25">
      <c r="A20" s="29">
        <v>12</v>
      </c>
      <c r="B20" s="30" t="s">
        <v>81</v>
      </c>
      <c r="C20" s="30"/>
      <c r="D20" s="26" t="s">
        <v>62</v>
      </c>
      <c r="E20" s="27" t="s">
        <v>67</v>
      </c>
      <c r="F20" s="28">
        <v>10</v>
      </c>
      <c r="G20" s="25">
        <v>1797</v>
      </c>
      <c r="H20" s="25">
        <v>1920</v>
      </c>
      <c r="I20" s="25">
        <v>1920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>
        <f t="shared" si="0"/>
        <v>71.014083110323966</v>
      </c>
      <c r="AB20" s="14">
        <f t="shared" si="1"/>
        <v>3.7793551415819033</v>
      </c>
      <c r="AC20" s="15">
        <f t="shared" si="2"/>
        <v>1879</v>
      </c>
      <c r="AD20" s="14">
        <f t="shared" si="3"/>
        <v>18790</v>
      </c>
      <c r="AE20" s="2"/>
      <c r="AF20" s="2"/>
    </row>
    <row r="21" spans="1:32" ht="54" customHeight="1" x14ac:dyDescent="0.25">
      <c r="A21" s="29">
        <v>13</v>
      </c>
      <c r="B21" s="30" t="s">
        <v>51</v>
      </c>
      <c r="C21" s="30"/>
      <c r="D21" s="26" t="s">
        <v>57</v>
      </c>
      <c r="E21" s="27" t="s">
        <v>67</v>
      </c>
      <c r="F21" s="28">
        <v>10</v>
      </c>
      <c r="G21" s="25">
        <v>1674</v>
      </c>
      <c r="H21" s="25">
        <v>1970</v>
      </c>
      <c r="I21" s="25">
        <v>1947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>
        <f t="shared" si="0"/>
        <v>164.65823190273036</v>
      </c>
      <c r="AB21" s="14">
        <f t="shared" si="1"/>
        <v>8.8351760992343245</v>
      </c>
      <c r="AC21" s="15">
        <f t="shared" si="2"/>
        <v>1863.6666666666667</v>
      </c>
      <c r="AD21" s="14">
        <f t="shared" si="3"/>
        <v>18636.666666666668</v>
      </c>
      <c r="AE21" s="2"/>
      <c r="AF21" s="2"/>
    </row>
    <row r="22" spans="1:32" ht="54" customHeight="1" x14ac:dyDescent="0.25">
      <c r="A22" s="29">
        <v>14</v>
      </c>
      <c r="B22" s="30" t="s">
        <v>82</v>
      </c>
      <c r="C22" s="30"/>
      <c r="D22" s="26" t="s">
        <v>63</v>
      </c>
      <c r="E22" s="27" t="s">
        <v>67</v>
      </c>
      <c r="F22" s="28">
        <v>10</v>
      </c>
      <c r="G22" s="25">
        <v>368</v>
      </c>
      <c r="H22" s="25">
        <v>475</v>
      </c>
      <c r="I22" s="25">
        <v>400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>
        <f t="shared" si="0"/>
        <v>54.921155608138321</v>
      </c>
      <c r="AB22" s="14">
        <f t="shared" si="1"/>
        <v>13.25530706552011</v>
      </c>
      <c r="AC22" s="15">
        <f t="shared" si="2"/>
        <v>414.33333333333331</v>
      </c>
      <c r="AD22" s="14">
        <f t="shared" si="3"/>
        <v>4143.333333333333</v>
      </c>
      <c r="AE22" s="2"/>
      <c r="AF22" s="2"/>
    </row>
    <row r="23" spans="1:32" ht="54" customHeight="1" x14ac:dyDescent="0.25">
      <c r="A23" s="29">
        <v>15</v>
      </c>
      <c r="B23" s="30" t="s">
        <v>47</v>
      </c>
      <c r="C23" s="30"/>
      <c r="D23" s="26" t="s">
        <v>92</v>
      </c>
      <c r="E23" s="27" t="s">
        <v>67</v>
      </c>
      <c r="F23" s="28">
        <v>10</v>
      </c>
      <c r="G23" s="25">
        <v>106</v>
      </c>
      <c r="H23" s="25">
        <v>130</v>
      </c>
      <c r="I23" s="25">
        <v>150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>
        <f t="shared" si="0"/>
        <v>22.03028218914438</v>
      </c>
      <c r="AB23" s="14">
        <f t="shared" si="1"/>
        <v>17.12198097601895</v>
      </c>
      <c r="AC23" s="15">
        <f t="shared" si="2"/>
        <v>128.66666666666666</v>
      </c>
      <c r="AD23" s="14">
        <f t="shared" si="3"/>
        <v>1286.6666666666665</v>
      </c>
      <c r="AE23" s="2"/>
      <c r="AF23" s="2"/>
    </row>
    <row r="24" spans="1:32" ht="54" customHeight="1" x14ac:dyDescent="0.25">
      <c r="A24" s="29">
        <v>16</v>
      </c>
      <c r="B24" s="30" t="s">
        <v>52</v>
      </c>
      <c r="C24" s="30"/>
      <c r="D24" s="26" t="s">
        <v>93</v>
      </c>
      <c r="E24" s="27" t="s">
        <v>67</v>
      </c>
      <c r="F24" s="28">
        <v>2</v>
      </c>
      <c r="G24" s="25">
        <v>442</v>
      </c>
      <c r="H24" s="25">
        <v>499</v>
      </c>
      <c r="I24" s="25">
        <v>463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>
        <f t="shared" si="0"/>
        <v>28.827070610799147</v>
      </c>
      <c r="AB24" s="14">
        <f t="shared" si="1"/>
        <v>6.1596304723929807</v>
      </c>
      <c r="AC24" s="15">
        <f t="shared" si="2"/>
        <v>468</v>
      </c>
      <c r="AD24" s="14">
        <f t="shared" si="3"/>
        <v>936</v>
      </c>
      <c r="AE24" s="2"/>
      <c r="AF24" s="2"/>
    </row>
    <row r="25" spans="1:32" ht="54" customHeight="1" x14ac:dyDescent="0.25">
      <c r="A25" s="29">
        <v>17</v>
      </c>
      <c r="B25" s="30" t="s">
        <v>53</v>
      </c>
      <c r="C25" s="30"/>
      <c r="D25" s="26" t="s">
        <v>64</v>
      </c>
      <c r="E25" s="27" t="s">
        <v>67</v>
      </c>
      <c r="F25" s="28">
        <v>2</v>
      </c>
      <c r="G25" s="25">
        <v>5420</v>
      </c>
      <c r="H25" s="25">
        <v>6750</v>
      </c>
      <c r="I25" s="25">
        <v>6480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>
        <f t="shared" si="0"/>
        <v>703.01730656743678</v>
      </c>
      <c r="AB25" s="14">
        <f t="shared" si="1"/>
        <v>11.308589381781823</v>
      </c>
      <c r="AC25" s="15">
        <f t="shared" si="2"/>
        <v>6216.666666666667</v>
      </c>
      <c r="AD25" s="14">
        <f t="shared" si="3"/>
        <v>12433.333333333334</v>
      </c>
      <c r="AE25" s="2"/>
      <c r="AF25" s="2"/>
    </row>
    <row r="26" spans="1:32" ht="54" customHeight="1" x14ac:dyDescent="0.25">
      <c r="A26" s="29">
        <v>18</v>
      </c>
      <c r="B26" s="30" t="s">
        <v>54</v>
      </c>
      <c r="C26" s="30"/>
      <c r="D26" s="26" t="s">
        <v>65</v>
      </c>
      <c r="E26" s="27" t="s">
        <v>67</v>
      </c>
      <c r="F26" s="28">
        <v>10</v>
      </c>
      <c r="G26" s="25">
        <v>2378</v>
      </c>
      <c r="H26" s="25">
        <v>2990</v>
      </c>
      <c r="I26" s="25">
        <v>2820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>
        <f t="shared" si="0"/>
        <v>315.91349026803732</v>
      </c>
      <c r="AB26" s="14">
        <f t="shared" si="1"/>
        <v>11.574749277040937</v>
      </c>
      <c r="AC26" s="15">
        <f t="shared" si="2"/>
        <v>2729.3333333333335</v>
      </c>
      <c r="AD26" s="14">
        <f t="shared" si="3"/>
        <v>27293.333333333336</v>
      </c>
      <c r="AE26" s="2"/>
      <c r="AF26" s="2"/>
    </row>
    <row r="27" spans="1:32" ht="54" customHeight="1" x14ac:dyDescent="0.25">
      <c r="A27" s="29">
        <v>19</v>
      </c>
      <c r="B27" s="30" t="s">
        <v>73</v>
      </c>
      <c r="C27" s="30"/>
      <c r="D27" s="26" t="s">
        <v>66</v>
      </c>
      <c r="E27" s="27" t="s">
        <v>67</v>
      </c>
      <c r="F27" s="28">
        <v>20</v>
      </c>
      <c r="G27" s="25">
        <v>6800</v>
      </c>
      <c r="H27" s="25">
        <v>6850</v>
      </c>
      <c r="I27" s="25">
        <v>7800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>
        <f t="shared" si="0"/>
        <v>563.47138347923226</v>
      </c>
      <c r="AB27" s="14">
        <f t="shared" si="1"/>
        <v>7.880718650059193</v>
      </c>
      <c r="AC27" s="15">
        <f t="shared" si="2"/>
        <v>7150</v>
      </c>
      <c r="AD27" s="14">
        <f t="shared" si="3"/>
        <v>143000</v>
      </c>
      <c r="AE27" s="2"/>
      <c r="AF27" s="2"/>
    </row>
    <row r="28" spans="1:32" ht="54" customHeight="1" x14ac:dyDescent="0.25">
      <c r="A28" s="29">
        <v>20</v>
      </c>
      <c r="B28" s="30" t="s">
        <v>55</v>
      </c>
      <c r="C28" s="30"/>
      <c r="D28" s="26" t="s">
        <v>94</v>
      </c>
      <c r="E28" s="27" t="s">
        <v>67</v>
      </c>
      <c r="F28" s="28">
        <v>30</v>
      </c>
      <c r="G28" s="25">
        <v>112</v>
      </c>
      <c r="H28" s="25">
        <v>150</v>
      </c>
      <c r="I28" s="25">
        <v>130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>
        <f t="shared" si="0"/>
        <v>19.008769905844304</v>
      </c>
      <c r="AB28" s="14">
        <f t="shared" si="1"/>
        <v>14.547527989166559</v>
      </c>
      <c r="AC28" s="15">
        <f t="shared" si="2"/>
        <v>130.66666666666666</v>
      </c>
      <c r="AD28" s="14">
        <f t="shared" si="3"/>
        <v>3919.9999999999995</v>
      </c>
      <c r="AE28" s="2"/>
      <c r="AF28" s="2"/>
    </row>
    <row r="29" spans="1:32" ht="54" customHeight="1" x14ac:dyDescent="0.25">
      <c r="A29" s="29">
        <v>21</v>
      </c>
      <c r="B29" s="30" t="s">
        <v>74</v>
      </c>
      <c r="C29" s="30"/>
      <c r="D29" s="26" t="s">
        <v>57</v>
      </c>
      <c r="E29" s="27" t="s">
        <v>67</v>
      </c>
      <c r="F29" s="28">
        <v>10</v>
      </c>
      <c r="G29" s="25">
        <v>249</v>
      </c>
      <c r="H29" s="25">
        <v>270</v>
      </c>
      <c r="I29" s="25">
        <v>290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>
        <f t="shared" si="0"/>
        <v>20.502032419575706</v>
      </c>
      <c r="AB29" s="14">
        <f t="shared" si="1"/>
        <v>7.6027314287672576</v>
      </c>
      <c r="AC29" s="15">
        <f t="shared" si="2"/>
        <v>269.66666666666669</v>
      </c>
      <c r="AD29" s="14">
        <f t="shared" si="3"/>
        <v>2696.666666666667</v>
      </c>
      <c r="AE29" s="2"/>
      <c r="AF29" s="2"/>
    </row>
    <row r="30" spans="1:32" ht="75.75" customHeight="1" x14ac:dyDescent="0.25">
      <c r="A30" s="29">
        <v>22</v>
      </c>
      <c r="B30" s="30" t="s">
        <v>48</v>
      </c>
      <c r="C30" s="30"/>
      <c r="D30" s="26" t="s">
        <v>95</v>
      </c>
      <c r="E30" s="27" t="s">
        <v>67</v>
      </c>
      <c r="F30" s="28">
        <v>10</v>
      </c>
      <c r="G30" s="25">
        <v>270</v>
      </c>
      <c r="H30" s="25">
        <v>290</v>
      </c>
      <c r="I30" s="25">
        <v>295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>
        <f t="shared" si="0"/>
        <v>13.228756555322953</v>
      </c>
      <c r="AB30" s="14">
        <f t="shared" si="1"/>
        <v>4.6416689667799833</v>
      </c>
      <c r="AC30" s="15">
        <f t="shared" si="2"/>
        <v>285</v>
      </c>
      <c r="AD30" s="14">
        <f t="shared" si="3"/>
        <v>2850</v>
      </c>
      <c r="AE30" s="2"/>
      <c r="AF30" s="2"/>
    </row>
    <row r="31" spans="1:32" ht="54" customHeight="1" x14ac:dyDescent="0.25">
      <c r="A31" s="29">
        <v>23</v>
      </c>
      <c r="B31" s="30" t="s">
        <v>75</v>
      </c>
      <c r="C31" s="30"/>
      <c r="D31" s="26" t="s">
        <v>96</v>
      </c>
      <c r="E31" s="27" t="s">
        <v>67</v>
      </c>
      <c r="F31" s="28">
        <v>10</v>
      </c>
      <c r="G31" s="25">
        <v>44</v>
      </c>
      <c r="H31" s="25">
        <v>62</v>
      </c>
      <c r="I31" s="25">
        <v>60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>
        <f t="shared" si="0"/>
        <v>9.8657657246324799</v>
      </c>
      <c r="AB31" s="14">
        <f t="shared" si="1"/>
        <v>17.829697092709303</v>
      </c>
      <c r="AC31" s="15">
        <f t="shared" si="2"/>
        <v>55.333333333333336</v>
      </c>
      <c r="AD31" s="14">
        <f t="shared" si="3"/>
        <v>553.33333333333337</v>
      </c>
      <c r="AE31" s="2"/>
      <c r="AF31" s="2"/>
    </row>
    <row r="32" spans="1:32" ht="54" customHeight="1" x14ac:dyDescent="0.25">
      <c r="A32" s="29">
        <v>24</v>
      </c>
      <c r="B32" s="30" t="s">
        <v>83</v>
      </c>
      <c r="C32" s="30"/>
      <c r="D32" s="26" t="s">
        <v>90</v>
      </c>
      <c r="E32" s="27" t="s">
        <v>67</v>
      </c>
      <c r="F32" s="28">
        <v>10</v>
      </c>
      <c r="G32" s="25">
        <v>2932</v>
      </c>
      <c r="H32" s="25">
        <v>3250</v>
      </c>
      <c r="I32" s="25">
        <v>3650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>
        <f t="shared" si="0"/>
        <v>359.77956213955974</v>
      </c>
      <c r="AB32" s="14">
        <f t="shared" si="1"/>
        <v>10.977814141768501</v>
      </c>
      <c r="AC32" s="15">
        <f t="shared" si="2"/>
        <v>3277.3333333333335</v>
      </c>
      <c r="AD32" s="14">
        <f t="shared" si="3"/>
        <v>32773.333333333336</v>
      </c>
      <c r="AE32" s="2"/>
      <c r="AF32" s="2"/>
    </row>
    <row r="33" spans="1:32" ht="54" customHeight="1" x14ac:dyDescent="0.25">
      <c r="A33" s="29">
        <v>25</v>
      </c>
      <c r="B33" s="30" t="s">
        <v>84</v>
      </c>
      <c r="C33" s="30"/>
      <c r="D33" s="26" t="s">
        <v>86</v>
      </c>
      <c r="E33" s="27" t="s">
        <v>67</v>
      </c>
      <c r="F33" s="28">
        <v>2</v>
      </c>
      <c r="G33" s="25">
        <v>28800</v>
      </c>
      <c r="H33" s="25">
        <v>32000</v>
      </c>
      <c r="I33" s="25">
        <v>32000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>
        <f t="shared" si="0"/>
        <v>1847.5208614068024</v>
      </c>
      <c r="AB33" s="14">
        <f t="shared" si="1"/>
        <v>5.972588991616818</v>
      </c>
      <c r="AC33" s="15">
        <f t="shared" si="2"/>
        <v>30933.333333333332</v>
      </c>
      <c r="AD33" s="14">
        <f t="shared" si="3"/>
        <v>61866.666666666664</v>
      </c>
      <c r="AE33" s="2"/>
      <c r="AF33" s="2"/>
    </row>
    <row r="34" spans="1:32" ht="54" customHeight="1" x14ac:dyDescent="0.25">
      <c r="A34" s="29">
        <v>26</v>
      </c>
      <c r="B34" s="30" t="s">
        <v>85</v>
      </c>
      <c r="C34" s="30"/>
      <c r="D34" s="26" t="s">
        <v>56</v>
      </c>
      <c r="E34" s="27" t="s">
        <v>67</v>
      </c>
      <c r="F34" s="28">
        <v>6</v>
      </c>
      <c r="G34" s="25">
        <v>16250</v>
      </c>
      <c r="H34" s="25">
        <v>18000</v>
      </c>
      <c r="I34" s="25">
        <v>17500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>
        <f t="shared" si="0"/>
        <v>901.38781886599736</v>
      </c>
      <c r="AB34" s="14">
        <f t="shared" si="1"/>
        <v>5.2254366311072307</v>
      </c>
      <c r="AC34" s="15">
        <f t="shared" si="2"/>
        <v>17250</v>
      </c>
      <c r="AD34" s="14">
        <f t="shared" si="3"/>
        <v>103500</v>
      </c>
      <c r="AE34" s="2"/>
      <c r="AF34" s="2"/>
    </row>
    <row r="35" spans="1:32" ht="54" customHeight="1" x14ac:dyDescent="0.25">
      <c r="A35" s="29">
        <v>27</v>
      </c>
      <c r="B35" s="30" t="s">
        <v>76</v>
      </c>
      <c r="C35" s="30"/>
      <c r="D35" s="26" t="s">
        <v>97</v>
      </c>
      <c r="E35" s="27" t="s">
        <v>67</v>
      </c>
      <c r="F35" s="28">
        <v>4</v>
      </c>
      <c r="G35" s="25">
        <v>248</v>
      </c>
      <c r="H35" s="25">
        <v>450</v>
      </c>
      <c r="I35" s="25">
        <v>490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>
        <f t="shared" si="0"/>
        <v>129.7227813454522</v>
      </c>
      <c r="AB35" s="14">
        <f t="shared" si="1"/>
        <v>32.758278117538438</v>
      </c>
      <c r="AC35" s="15">
        <f t="shared" si="2"/>
        <v>396</v>
      </c>
      <c r="AD35" s="14">
        <f t="shared" si="3"/>
        <v>1584</v>
      </c>
      <c r="AE35" s="2"/>
      <c r="AF35" s="2"/>
    </row>
    <row r="36" spans="1:32" ht="19.5" thickBot="1" x14ac:dyDescent="0.3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16"/>
      <c r="AC36" s="17" t="s">
        <v>26</v>
      </c>
      <c r="AD36" s="18">
        <f>SUM(AD9:AD35)</f>
        <v>1593150</v>
      </c>
    </row>
    <row r="37" spans="1:32" ht="25.5" customHeight="1" thickBot="1" x14ac:dyDescent="0.3">
      <c r="A37" s="44" t="s">
        <v>41</v>
      </c>
      <c r="B37" s="45"/>
      <c r="C37" s="45"/>
      <c r="D37" s="45"/>
      <c r="E37" s="45"/>
      <c r="F37" s="46"/>
      <c r="G37" s="47">
        <f>AD36</f>
        <v>1593150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9"/>
    </row>
    <row r="38" spans="1:32" ht="18.75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8.75" x14ac:dyDescent="0.25">
      <c r="A39" s="36" t="s">
        <v>98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2" ht="18.75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2" ht="18.75" x14ac:dyDescent="0.3">
      <c r="A41" s="6"/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8"/>
    </row>
    <row r="42" spans="1:32" ht="18.75" x14ac:dyDescent="0.3">
      <c r="A42" s="38" t="s">
        <v>38</v>
      </c>
      <c r="B42" s="39"/>
      <c r="C42" s="39"/>
      <c r="D42" s="39"/>
      <c r="E42" s="1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2" ht="18.75" x14ac:dyDescent="0.3">
      <c r="A43" s="40" t="s">
        <v>39</v>
      </c>
      <c r="B43" s="41"/>
      <c r="C43" s="41"/>
      <c r="D43" s="41"/>
      <c r="E43" s="2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2" ht="18.75" x14ac:dyDescent="0.3">
      <c r="A44" s="42" t="s">
        <v>27</v>
      </c>
      <c r="B44" s="43"/>
      <c r="C44" s="43"/>
      <c r="D44" s="43"/>
      <c r="E44" s="2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2" ht="18.75" x14ac:dyDescent="0.3">
      <c r="A45" s="32" t="s">
        <v>28</v>
      </c>
      <c r="B45" s="33"/>
      <c r="C45" s="33"/>
      <c r="D45" s="33"/>
      <c r="E45" s="2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2" ht="18.75" x14ac:dyDescent="0.3">
      <c r="A46" s="34" t="s">
        <v>29</v>
      </c>
      <c r="B46" s="35"/>
      <c r="C46" s="35"/>
      <c r="D46" s="35"/>
      <c r="E46" s="22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8"/>
      <c r="AB46" s="8"/>
      <c r="AC46" s="8"/>
      <c r="AD46" s="8"/>
    </row>
    <row r="47" spans="1:32" x14ac:dyDescent="0.25">
      <c r="A47" s="5"/>
      <c r="B47" s="5"/>
      <c r="C47" s="5"/>
      <c r="D47" s="5"/>
      <c r="E47" s="3"/>
      <c r="F47" s="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1"/>
      <c r="AB47" s="1"/>
      <c r="AC47" s="1"/>
    </row>
  </sheetData>
  <mergeCells count="55">
    <mergeCell ref="B10:C10"/>
    <mergeCell ref="B11:C11"/>
    <mergeCell ref="B12:C12"/>
    <mergeCell ref="A1:AD1"/>
    <mergeCell ref="A3:B3"/>
    <mergeCell ref="C3:AD3"/>
    <mergeCell ref="A4:B4"/>
    <mergeCell ref="C4:AD4"/>
    <mergeCell ref="A5:AD5"/>
    <mergeCell ref="F6:F7"/>
    <mergeCell ref="AA6:AA7"/>
    <mergeCell ref="AB6:AB7"/>
    <mergeCell ref="AC6:AC7"/>
    <mergeCell ref="AD6:AD7"/>
    <mergeCell ref="A6:A7"/>
    <mergeCell ref="D6:D7"/>
    <mergeCell ref="E6:E7"/>
    <mergeCell ref="B6:C7"/>
    <mergeCell ref="A45:D45"/>
    <mergeCell ref="A46:D46"/>
    <mergeCell ref="A39:AD39"/>
    <mergeCell ref="A40:AD40"/>
    <mergeCell ref="A42:D42"/>
    <mergeCell ref="A43:D43"/>
    <mergeCell ref="A44:D44"/>
    <mergeCell ref="A37:F37"/>
    <mergeCell ref="G37:AD37"/>
    <mergeCell ref="A36:AA36"/>
    <mergeCell ref="A38:AD38"/>
    <mergeCell ref="A8:F8"/>
    <mergeCell ref="AA8:AD8"/>
    <mergeCell ref="B9:C9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2:C32"/>
    <mergeCell ref="B33:C33"/>
    <mergeCell ref="B34:C34"/>
    <mergeCell ref="B35:C35"/>
    <mergeCell ref="B27:C27"/>
    <mergeCell ref="B28:C28"/>
    <mergeCell ref="B29:C29"/>
    <mergeCell ref="B30:C30"/>
    <mergeCell ref="B31:C31"/>
  </mergeCells>
  <pageMargins left="0.24027777777777801" right="0.24027777777777801" top="0.05" bottom="0.209722222222222" header="0.51180555555555496" footer="0.51180555555555496"/>
  <pageSetup paperSize="9" scale="57" fitToHeight="0" orientation="landscape" useFirstPageNumber="1" r:id="rId1"/>
  <ignoredErrors>
    <ignoredError sqref="A9 D12" numberStoredAsText="1"/>
    <ignoredError sqref="AC9:AC12 AA9:AA12 AA13:AC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Бесхмелевский Максим</cp:lastModifiedBy>
  <cp:revision>7</cp:revision>
  <cp:lastPrinted>2022-04-13T07:41:29Z</cp:lastPrinted>
  <dcterms:created xsi:type="dcterms:W3CDTF">2014-01-17T11:35:00Z</dcterms:created>
  <dcterms:modified xsi:type="dcterms:W3CDTF">2022-04-21T07:28:55Z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1049-11.2.0.9665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