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7970" activeTab="0"/>
  </bookViews>
  <sheets>
    <sheet name="Расчет цены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<sst xmlns="http://schemas.openxmlformats.org/spreadsheetml/2006/main" count="33" uniqueCount="32">
  <si>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№</t>
  </si>
  <si>
    <t>Ед. изм</t>
  </si>
  <si>
    <t>Наименование предмета контракта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</si>
  <si>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</si>
  <si>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</si>
  <si>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</si>
  <si>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</si>
  <si>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</si>
  <si>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</si>
  <si>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</si>
  <si>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</si>
  <si>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ЦКЕП контракта с учетом округления цены за единицу (руб.)</t>
  </si>
  <si>
    <t>Н(М)ЦК, ЦКЕП, определяемая методом сопоставимых рыночных цен (анализа рынка)*</t>
  </si>
  <si>
    <t>Рассчет Н(М)ЦК, ЦКЕП произвел:</t>
  </si>
  <si>
    <t>Заказчик:</t>
  </si>
  <si>
    <t>фио</t>
  </si>
  <si>
    <t>Оценка однородности совокупности значений выявленных цен, используемых в расчете Н(М)ЦК, ЦКЕП</t>
  </si>
  <si>
    <t>ИТОГО (П1+П2+П3):</t>
  </si>
  <si>
    <t>Период изучения рынка:</t>
  </si>
  <si>
    <t>Дата подготовки обоснования Н(М)ЦК:</t>
  </si>
  <si>
    <t>В результате проведенного расчета Н(М)ЦК контракта составила:</t>
  </si>
  <si>
    <t xml:space="preserve">* При определении Н(М)ЦК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Н(М)ЦК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Большинство бухгалтерских программ,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 (вниз) таких показателей.
</t>
  </si>
  <si>
    <t xml:space="preserve">Поставщик № 2  </t>
  </si>
  <si>
    <t xml:space="preserve">Поставщик № 3 </t>
  </si>
  <si>
    <t xml:space="preserve">Поставщик № 1 
</t>
  </si>
  <si>
    <t>л</t>
  </si>
  <si>
    <t xml:space="preserve">Обоснование начальной (максимальной) цены контракта
</t>
  </si>
  <si>
    <t>Бензин автомобильный АИ-92 экологического класса не ниже К5 (розничная реализация)</t>
  </si>
  <si>
    <t>АМУП "Водоканал"</t>
  </si>
  <si>
    <t>Топливо дизельное экологического класса не ниже К5 (розничная поставка)</t>
  </si>
  <si>
    <t>апрель 2022 г.</t>
  </si>
  <si>
    <t>21.04.2022г.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</si>
</sst>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wrapText="1"/>
      <protection locked="0"/>
    </xf>
    <xf numFmtId="17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105025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076450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1371600</xdr:rowOff>
    </xdr:from>
    <xdr:to>
      <xdr:col>10</xdr:col>
      <xdr:colOff>1504950</xdr:colOff>
      <xdr:row>3</xdr:row>
      <xdr:rowOff>1371600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9625" y="252412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1371600</xdr:rowOff>
    </xdr:from>
    <xdr:to>
      <xdr:col>10</xdr:col>
      <xdr:colOff>419100</xdr:colOff>
      <xdr:row>3</xdr:row>
      <xdr:rowOff>1371600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25241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zoomScalePageLayoutView="0" workbookViewId="0" topLeftCell="H5">
      <selection activeCell="E13" sqref="E13"/>
    </sheetView>
  </sheetViews>
  <sheetFormatPr defaultColWidth="9.140625" defaultRowHeight="15"/>
  <cols>
    <col min="1" max="1" width="3.140625" style="2" customWidth="1"/>
    <col min="2" max="2" width="12.57421875" style="2" customWidth="1"/>
    <col min="3" max="3" width="5.8515625" style="2" customWidth="1"/>
    <col min="4" max="4" width="13.140625" style="2" customWidth="1"/>
    <col min="5" max="5" width="15.57421875" style="2" customWidth="1"/>
    <col min="6" max="6" width="15.421875" style="2" customWidth="1"/>
    <col min="7" max="7" width="15.140625" style="2" customWidth="1"/>
    <col min="8" max="8" width="15.57421875" style="2" customWidth="1"/>
    <col min="9" max="9" width="15.421875" style="2" customWidth="1"/>
    <col min="10" max="10" width="14.28125" style="2" customWidth="1"/>
    <col min="11" max="11" width="22.7109375" style="2" customWidth="1"/>
    <col min="12" max="12" width="14.140625" style="2" customWidth="1"/>
    <col min="13" max="13" width="13.421875" style="2" customWidth="1"/>
    <col min="14" max="14" width="14.421875" style="2" customWidth="1"/>
    <col min="15" max="16384" width="9.140625" style="2" customWidth="1"/>
  </cols>
  <sheetData>
    <row r="1" spans="11:14" ht="12.75">
      <c r="K1" s="38"/>
      <c r="L1" s="39"/>
      <c r="M1" s="39"/>
      <c r="N1" s="39"/>
    </row>
    <row r="2" spans="1:14" ht="39" customHeight="1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9" customHeight="1">
      <c r="A3" s="41" t="s">
        <v>0</v>
      </c>
      <c r="B3" s="41" t="s">
        <v>2</v>
      </c>
      <c r="C3" s="42" t="s">
        <v>1</v>
      </c>
      <c r="D3" s="42" t="s">
        <v>3</v>
      </c>
      <c r="E3" s="51"/>
      <c r="F3" s="52"/>
      <c r="G3" s="53"/>
      <c r="H3" s="44" t="s">
        <v>16</v>
      </c>
      <c r="I3" s="44"/>
      <c r="J3" s="44"/>
      <c r="K3" s="46" t="s">
        <v>12</v>
      </c>
      <c r="L3" s="46"/>
      <c r="M3" s="46"/>
      <c r="N3" s="46"/>
    </row>
    <row r="4" spans="1:14" ht="108" customHeight="1">
      <c r="A4" s="41"/>
      <c r="B4" s="42"/>
      <c r="C4" s="43"/>
      <c r="D4" s="43"/>
      <c r="E4" s="4" t="s">
        <v>24</v>
      </c>
      <c r="F4" s="4" t="s">
        <v>22</v>
      </c>
      <c r="G4" s="4" t="s">
        <v>23</v>
      </c>
      <c r="H4" s="3" t="s">
        <v>6</v>
      </c>
      <c r="I4" s="3" t="s">
        <v>4</v>
      </c>
      <c r="J4" s="5" t="s">
        <v>5</v>
      </c>
      <c r="K4" s="11" t="s">
        <v>10</v>
      </c>
      <c r="L4" s="10" t="s">
        <v>7</v>
      </c>
      <c r="M4" s="10" t="s">
        <v>8</v>
      </c>
      <c r="N4" s="10" t="s">
        <v>11</v>
      </c>
    </row>
    <row r="5" spans="1:14" ht="122.25" customHeight="1">
      <c r="A5" s="20">
        <v>1</v>
      </c>
      <c r="B5" s="35" t="s">
        <v>27</v>
      </c>
      <c r="C5" s="33" t="s">
        <v>25</v>
      </c>
      <c r="D5" s="37">
        <v>16000</v>
      </c>
      <c r="E5" s="36">
        <v>65</v>
      </c>
      <c r="F5" s="36">
        <v>64</v>
      </c>
      <c r="G5" s="36">
        <v>63</v>
      </c>
      <c r="H5" s="9">
        <f>AVERAGE(E5:G5)</f>
        <v>64</v>
      </c>
      <c r="I5" s="6">
        <f>SQRT(((SUM((POWER(E5-H5,2)),(POWER(F5-H5,2)),(POWER(G5-H5,2)))/(COLUMNS(E5:G5)-1))))</f>
        <v>1</v>
      </c>
      <c r="J5" s="6">
        <f>I5/H5*100</f>
        <v>1.5625</v>
      </c>
      <c r="K5" s="34">
        <f>((D5/3)*(SUM(E5:G5)))</f>
        <v>1024000</v>
      </c>
      <c r="L5" s="7">
        <f>K5/D5</f>
        <v>64</v>
      </c>
      <c r="M5" s="8">
        <f>ROUNDDOWN(L5,2)</f>
        <v>64</v>
      </c>
      <c r="N5" s="8">
        <f>M5*D5</f>
        <v>1024000</v>
      </c>
    </row>
    <row r="6" spans="1:14" ht="159" customHeight="1">
      <c r="A6" s="20">
        <v>2</v>
      </c>
      <c r="B6" s="35" t="s">
        <v>29</v>
      </c>
      <c r="C6" s="33" t="s">
        <v>25</v>
      </c>
      <c r="D6" s="37">
        <v>14000</v>
      </c>
      <c r="E6" s="36">
        <v>68</v>
      </c>
      <c r="F6" s="36">
        <v>67</v>
      </c>
      <c r="G6" s="36">
        <v>66</v>
      </c>
      <c r="H6" s="9">
        <f>AVERAGE(E6:G6)</f>
        <v>67</v>
      </c>
      <c r="I6" s="6">
        <f>SQRT(((SUM((POWER(E6-H6,2)),(POWER(F6-H6,2)),(POWER(G6-H6,2)))/(COLUMNS(E6:G6)-1))))</f>
        <v>1</v>
      </c>
      <c r="J6" s="6">
        <f>I6/H6*100</f>
        <v>1.4925373134328357</v>
      </c>
      <c r="K6" s="34">
        <f>((D6/3)*(SUM(E6:G6)))</f>
        <v>938000.0000000001</v>
      </c>
      <c r="L6" s="7">
        <f>K6/D6</f>
        <v>67.00000000000001</v>
      </c>
      <c r="M6" s="8">
        <f>ROUNDDOWN(L6,2)</f>
        <v>67</v>
      </c>
      <c r="N6" s="8">
        <f>M6*D6</f>
        <v>938000</v>
      </c>
    </row>
    <row r="7" spans="1:14" ht="13.5" customHeight="1">
      <c r="A7" s="28"/>
      <c r="B7" s="22"/>
      <c r="C7" s="23"/>
      <c r="D7" s="29"/>
      <c r="E7" s="30"/>
      <c r="F7" s="30"/>
      <c r="G7" s="30"/>
      <c r="H7" s="24"/>
      <c r="I7" s="31"/>
      <c r="J7" s="31"/>
      <c r="K7" s="54" t="s">
        <v>17</v>
      </c>
      <c r="L7" s="54"/>
      <c r="M7" s="55"/>
      <c r="N7" s="32">
        <f>SUM(N5:N6)</f>
        <v>1962000</v>
      </c>
    </row>
    <row r="8" spans="1:14" s="1" customFormat="1" ht="15" customHeight="1" hidden="1">
      <c r="A8" s="47" t="s">
        <v>20</v>
      </c>
      <c r="B8" s="48"/>
      <c r="C8" s="48"/>
      <c r="D8" s="48"/>
      <c r="E8" s="48"/>
      <c r="F8" s="48"/>
      <c r="G8" s="48"/>
      <c r="H8" s="25">
        <f>N7</f>
        <v>1962000</v>
      </c>
      <c r="I8" s="26" t="s">
        <v>9</v>
      </c>
      <c r="J8" s="26"/>
      <c r="K8" s="26"/>
      <c r="L8" s="26"/>
      <c r="M8" s="26"/>
      <c r="N8" s="25"/>
    </row>
    <row r="9" spans="1:14" s="12" customFormat="1" ht="52.5" customHeight="1">
      <c r="A9" s="49" t="s">
        <v>21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3" ht="66" customHeight="1">
      <c r="A10" s="21" t="s">
        <v>13</v>
      </c>
      <c r="B10" s="21"/>
      <c r="C10" s="14"/>
      <c r="D10" s="14"/>
      <c r="E10" s="14"/>
      <c r="F10" s="57"/>
      <c r="G10" s="57"/>
      <c r="H10" s="57"/>
      <c r="I10" s="57"/>
      <c r="J10" s="57"/>
      <c r="K10" s="57"/>
      <c r="L10" s="57"/>
      <c r="M10" s="57"/>
    </row>
    <row r="11" spans="1:14" ht="15.75" customHeight="1">
      <c r="A11" s="45"/>
      <c r="B11" s="45"/>
      <c r="C11" s="45"/>
      <c r="D11" s="16"/>
      <c r="E11" s="17"/>
      <c r="F11" s="18"/>
      <c r="G11" s="19" t="s">
        <v>15</v>
      </c>
      <c r="H11" s="13"/>
      <c r="I11" s="13"/>
      <c r="J11" s="13"/>
      <c r="K11" s="13"/>
      <c r="L11" s="13"/>
      <c r="M11" s="13"/>
      <c r="N11" s="13"/>
    </row>
    <row r="12" spans="1:7" s="13" customFormat="1" ht="15">
      <c r="A12" s="15"/>
      <c r="B12" s="15"/>
      <c r="C12" s="15"/>
      <c r="D12" s="16"/>
      <c r="E12" s="17"/>
      <c r="F12" s="18"/>
      <c r="G12" s="19"/>
    </row>
    <row r="13" spans="1:7" s="13" customFormat="1" ht="15">
      <c r="A13" s="15"/>
      <c r="B13" s="15"/>
      <c r="C13" s="15"/>
      <c r="D13" s="16"/>
      <c r="E13" s="17"/>
      <c r="F13" s="18"/>
      <c r="G13" s="19"/>
    </row>
    <row r="14" spans="1:14" s="13" customFormat="1" ht="11.25" customHeight="1">
      <c r="A14" s="58" t="s">
        <v>14</v>
      </c>
      <c r="B14" s="59"/>
      <c r="C14" s="56" t="s">
        <v>28</v>
      </c>
      <c r="D14" s="56"/>
      <c r="E14" s="56"/>
      <c r="F14" s="56"/>
      <c r="G14" s="56"/>
      <c r="H14" s="56"/>
      <c r="I14" s="56"/>
      <c r="J14" s="2"/>
      <c r="K14" s="2"/>
      <c r="L14" s="2"/>
      <c r="M14" s="2"/>
      <c r="N14" s="2"/>
    </row>
    <row r="15" spans="1:14" ht="19.5" customHeight="1">
      <c r="A15" s="45"/>
      <c r="B15" s="45"/>
      <c r="C15" s="45"/>
      <c r="D15" s="16"/>
      <c r="E15" s="17"/>
      <c r="F15" s="18"/>
      <c r="G15" s="19"/>
      <c r="H15" s="13"/>
      <c r="I15" s="13"/>
      <c r="J15" s="13"/>
      <c r="K15" s="13"/>
      <c r="L15" s="13"/>
      <c r="M15" s="13"/>
      <c r="N15" s="13"/>
    </row>
    <row r="16" spans="1:14" s="13" customFormat="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8" ht="15">
      <c r="A17" s="27" t="s">
        <v>18</v>
      </c>
      <c r="B17" s="21"/>
      <c r="C17" s="27"/>
      <c r="D17" s="21"/>
      <c r="E17" s="27" t="s">
        <v>30</v>
      </c>
      <c r="F17" s="21"/>
      <c r="G17" s="27"/>
      <c r="H17" s="21"/>
    </row>
    <row r="19" spans="1:6" ht="15">
      <c r="A19" s="27" t="s">
        <v>19</v>
      </c>
      <c r="B19" s="21"/>
      <c r="C19" s="27"/>
      <c r="D19" s="21"/>
      <c r="F19" s="27" t="s">
        <v>31</v>
      </c>
    </row>
  </sheetData>
  <sheetProtection/>
  <mergeCells count="17">
    <mergeCell ref="A15:C15"/>
    <mergeCell ref="K3:N3"/>
    <mergeCell ref="A8:G8"/>
    <mergeCell ref="A9:N9"/>
    <mergeCell ref="A11:C11"/>
    <mergeCell ref="E3:G3"/>
    <mergeCell ref="K7:M7"/>
    <mergeCell ref="C14:I14"/>
    <mergeCell ref="F10:M10"/>
    <mergeCell ref="A14:B14"/>
    <mergeCell ref="K1:N1"/>
    <mergeCell ref="A2:N2"/>
    <mergeCell ref="A3:A4"/>
    <mergeCell ref="B3:B4"/>
    <mergeCell ref="C3:C4"/>
    <mergeCell ref="D3:D4"/>
    <mergeCell ref="H3:J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PC1</cp:lastModifiedBy>
  <cp:lastPrinted>2018-02-20T07:49:54Z</cp:lastPrinted>
  <dcterms:created xsi:type="dcterms:W3CDTF">2014-01-15T18:15:09Z</dcterms:created>
  <dcterms:modified xsi:type="dcterms:W3CDTF">2022-04-22T11:51:07Z</dcterms:modified>
  <cp:category/>
  <cp:version/>
  <cp:contentType/>
  <cp:contentStatus/>
</cp:coreProperties>
</file>