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AC35EAF-1E15-4970-B559-EB0C81838C2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ТПН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4" i="1" l="1"/>
  <c r="M4" i="1" s="1"/>
  <c r="N4" i="1" s="1"/>
  <c r="O4" i="1" s="1"/>
  <c r="J4" i="1"/>
  <c r="I4" i="1"/>
  <c r="K4" i="1" l="1"/>
  <c r="O5" i="1"/>
</calcChain>
</file>

<file path=xl/sharedStrings.xml><?xml version="1.0" encoding="utf-8"?>
<sst xmlns="http://schemas.openxmlformats.org/spreadsheetml/2006/main" count="29" uniqueCount="29">
  <si>
    <t>№</t>
  </si>
  <si>
    <t xml:space="preserve">Наименование </t>
  </si>
  <si>
    <t>Ед. изм</t>
  </si>
  <si>
    <t xml:space="preserve">Необходимое для закупки количество </t>
  </si>
  <si>
    <t>Коммерческие предложения (руб./ед.изм.)</t>
  </si>
  <si>
    <t>Однородность совокупности значений выявленных цен, используемых в расчете Н(М)ЦД, ЦДЕП</t>
  </si>
  <si>
    <t>Н(М)ЦД, ЦДЕП, определяемая методом сопоставимых рыночных цен (анализа рынка)*</t>
  </si>
  <si>
    <t xml:space="preserve">Поставщик №1 </t>
  </si>
  <si>
    <t xml:space="preserve">Поставщик №3 </t>
  </si>
  <si>
    <t xml:space="preserve">Средняя арифметическая цена за единицу     &lt;ц&gt; </t>
  </si>
  <si>
    <t>Среднее квадратичное отклонение</t>
  </si>
  <si>
    <r>
      <rPr>
        <b/>
        <sz val="12"/>
        <color rgb="FF000000"/>
        <rFont val="Times New Roman"/>
        <family val="1"/>
        <charset val="204"/>
      </rPr>
      <t xml:space="preserve">коэффициент вариации цен V (%)           </t>
    </r>
    <r>
      <rPr>
        <i/>
        <sz val="12"/>
        <color rgb="FF000000"/>
        <rFont val="Times New Roman"/>
        <family val="1"/>
        <charset val="204"/>
      </rPr>
      <t xml:space="preserve">         (не должен превышать 33%)</t>
    </r>
  </si>
  <si>
    <t>Цена за единицу изм. (руб.)</t>
  </si>
  <si>
    <t>Цена за единицу изм. с округлением (вниз) до сотых долей после запятой (руб.)</t>
  </si>
  <si>
    <t>Н(М)ЦД, ЦДЕП контракта с учетом округления цены за единицу (руб.)</t>
  </si>
  <si>
    <t>кг</t>
  </si>
  <si>
    <t xml:space="preserve">   В результате проведенного расчета Н(М)ЦД договора составила:</t>
  </si>
  <si>
    <t xml:space="preserve">* При определении Н(М)ЦД, ЦДЕП контракта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исполнителем)". Данный Приказ не учитывает, что применение утвержденных формул определения Н(М)ЦД, ЦДЕП, может привести к формированию цены контракта и цены за единицу товара (работы, услуги) с дробными значениями (количество знаков после запятой превышает 2). Большинство бухгалтерских программ, а также программное обеспечение реестра контрактов не позволяет проводить операции с такими значениями. Поэтому в случае необходимости Заказчиком применяется округление  (вниз) таких показателей.
</t>
  </si>
  <si>
    <t>Главный бухгалтер</t>
  </si>
  <si>
    <t>Е. В. Нестерова</t>
  </si>
  <si>
    <t xml:space="preserve">                      ( должность)</t>
  </si>
  <si>
    <t xml:space="preserve">                    подпись</t>
  </si>
  <si>
    <t xml:space="preserve">        (Расшифровка подписи)</t>
  </si>
  <si>
    <t>Арбузы</t>
  </si>
  <si>
    <t>Поставщик №2</t>
  </si>
  <si>
    <t xml:space="preserve">Поставщик №4 </t>
  </si>
  <si>
    <t>Дата  подготовки  обоснования  НМЦ  договора:     28  июля  2022 г.</t>
  </si>
  <si>
    <r>
      <t>Расчет Н(М)ЦД по формуле</t>
    </r>
    <r>
      <rPr>
        <sz val="12"/>
        <color rgb="FF000000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расчете;i - номер источника ценовой информации;
     - цена единицы</t>
    </r>
  </si>
  <si>
    <t>Обоснование начальной (максимальной) цены договора. Поставка арбузов продовольственных (сентябрь-октябрь  2022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</si>
</sst>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0"/>
    <numFmt numFmtId="166" formatCode="0.0000"/>
  </numFmts>
  <fonts count="16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2" fontId="9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 applyProtection="1">
      <alignment horizontal="center" vertical="center" wrapText="1"/>
      <protection locked="0"/>
    </xf>
    <xf numFmtId="2" fontId="9" fillId="0" borderId="3" xfId="0" applyNumberFormat="1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hidden="1"/>
    </xf>
    <xf numFmtId="164" fontId="9" fillId="0" borderId="3" xfId="0" applyNumberFormat="1" applyFont="1" applyBorder="1" applyAlignment="1" applyProtection="1">
      <alignment horizontal="center" vertical="center"/>
      <protection hidden="1"/>
    </xf>
    <xf numFmtId="165" fontId="9" fillId="0" borderId="6" xfId="0" applyNumberFormat="1" applyFont="1" applyBorder="1" applyAlignment="1" applyProtection="1">
      <alignment horizontal="center" vertical="center" wrapText="1"/>
      <protection hidden="1"/>
    </xf>
    <xf numFmtId="2" fontId="9" fillId="0" borderId="6" xfId="0" applyNumberFormat="1" applyFont="1" applyBorder="1" applyAlignment="1" applyProtection="1">
      <alignment horizontal="right" vertical="center" wrapText="1"/>
      <protection hidden="1"/>
    </xf>
    <xf numFmtId="0" fontId="5" fillId="0" borderId="7" xfId="0" applyFont="1" applyBorder="1" applyAlignment="1" applyProtection="1">
      <alignment vertical="center"/>
      <protection locked="0"/>
    </xf>
    <xf numFmtId="2" fontId="12" fillId="0" borderId="0" xfId="0" applyNumberFormat="1" applyFont="1" applyAlignment="1" applyProtection="1">
      <alignment vertical="center"/>
      <protection locked="0"/>
    </xf>
    <xf numFmtId="2" fontId="5" fillId="0" borderId="0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4" fillId="0" borderId="0" xfId="0" applyFont="1"/>
    <xf numFmtId="0" fontId="14" fillId="0" borderId="1" xfId="0" applyFont="1" applyBorder="1"/>
    <xf numFmtId="0" fontId="13" fillId="0" borderId="0" xfId="0" applyFont="1"/>
    <xf numFmtId="0" fontId="9" fillId="0" borderId="0" xfId="0" applyFont="1" applyProtection="1"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wrapText="1"/>
      <protection locked="0"/>
    </xf>
    <xf numFmtId="166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2" fontId="9" fillId="0" borderId="3" xfId="0" applyNumberFormat="1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wrapText="1"/>
      <protection locked="0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wrapText="1"/>
    </xf>
    <xf numFmtId="0" fontId="13" fillId="0" borderId="7" xfId="0" applyFont="1" applyBorder="1"/>
    <xf numFmtId="0" fontId="13" fillId="0" borderId="0" xfId="0" applyFont="1" applyBorder="1" applyAlignment="1">
      <alignment horizontal="left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textRotation="90" wrapText="1"/>
      <protection locked="0"/>
    </xf>
    <xf numFmtId="2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center"/>
    </xf>
    <xf numFmtId="2" fontId="5" fillId="0" borderId="3" xfId="0" applyNumberFormat="1" applyFont="1" applyBorder="1" applyAlignment="1" applyProtection="1">
      <alignment horizontal="right" vertical="center" wrapText="1"/>
      <protection hidden="1"/>
    </xf>
    <xf numFmtId="0" fontId="3" fillId="0" borderId="3" xfId="0" applyFont="1" applyBorder="1" applyAlignment="1">
      <alignment horizontal="right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2" fontId="3" fillId="0" borderId="6" xfId="0" applyNumberFormat="1" applyFont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29"/>
  <sheetViews>
    <sheetView tabSelected="1" zoomScale="70" zoomScaleNormal="70" workbookViewId="0">
      <selection activeCell="S3" sqref="S3"/>
    </sheetView>
  </sheetViews>
  <sheetFormatPr defaultColWidth="9.140625" defaultRowHeight="15" x14ac:dyDescent="0.25"/>
  <cols>
    <col min="1" max="1" width="5.5703125" style="1" customWidth="1"/>
    <col min="2" max="2" width="26.140625" style="1" customWidth="1"/>
    <col min="3" max="3" width="7.140625" style="1" customWidth="1"/>
    <col min="4" max="5" width="9.5703125" style="2" customWidth="1"/>
    <col min="6" max="8" width="11.7109375" style="1" customWidth="1"/>
    <col min="9" max="9" width="17.85546875" style="1" customWidth="1"/>
    <col min="10" max="10" width="15.42578125" style="1" customWidth="1"/>
    <col min="11" max="11" width="14.28515625" style="1" customWidth="1"/>
    <col min="12" max="12" width="19.140625" style="1" customWidth="1"/>
    <col min="13" max="13" width="15.85546875" style="1" customWidth="1"/>
    <col min="14" max="14" width="13.28515625" style="1" customWidth="1"/>
    <col min="15" max="15" width="16.7109375" style="1" customWidth="1"/>
    <col min="16" max="1024" width="9.140625" style="1"/>
  </cols>
  <sheetData>
    <row r="1" spans="1:15" ht="64.5" customHeight="1" x14ac:dyDescent="0.25">
      <c r="A1" s="41" t="s">
        <v>28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59.25" customHeight="1" x14ac:dyDescent="0.25">
      <c r="A2" s="42" t="s">
        <v>0</v>
      </c>
      <c r="B2" s="43" t="s">
        <v>1</v>
      </c>
      <c r="C2" s="44" t="s">
        <v>2</v>
      </c>
      <c r="D2" s="45" t="s">
        <v>3</v>
      </c>
      <c r="E2" s="44" t="s">
        <v>4</v>
      </c>
      <c r="F2" s="44"/>
      <c r="G2" s="44"/>
      <c r="H2" s="44"/>
      <c r="I2" s="46" t="s">
        <v>5</v>
      </c>
      <c r="J2" s="46"/>
      <c r="K2" s="46"/>
      <c r="L2" s="47" t="s">
        <v>6</v>
      </c>
      <c r="M2" s="47"/>
      <c r="N2" s="47"/>
      <c r="O2" s="47"/>
    </row>
    <row r="3" spans="1:15" ht="228.75" customHeight="1" x14ac:dyDescent="0.25">
      <c r="A3" s="42"/>
      <c r="B3" s="43"/>
      <c r="C3" s="44"/>
      <c r="D3" s="45"/>
      <c r="E3" s="4" t="s">
        <v>7</v>
      </c>
      <c r="F3" s="4" t="s">
        <v>24</v>
      </c>
      <c r="G3" s="5" t="s">
        <v>8</v>
      </c>
      <c r="H3" s="5" t="s">
        <v>25</v>
      </c>
      <c r="I3" s="3" t="s">
        <v>9</v>
      </c>
      <c r="J3" s="3" t="s">
        <v>10</v>
      </c>
      <c r="K3" s="6" t="s">
        <v>11</v>
      </c>
      <c r="L3" s="33" t="s">
        <v>27</v>
      </c>
      <c r="M3" s="7" t="s">
        <v>12</v>
      </c>
      <c r="N3" s="7" t="s">
        <v>13</v>
      </c>
      <c r="O3" s="7" t="s">
        <v>14</v>
      </c>
    </row>
    <row r="4" spans="1:15" ht="59.25" customHeight="1" x14ac:dyDescent="0.25">
      <c r="A4" s="8">
        <v>1</v>
      </c>
      <c r="B4" s="9" t="s">
        <v>23</v>
      </c>
      <c r="C4" s="51" t="s">
        <v>15</v>
      </c>
      <c r="D4" s="50">
        <v>2500</v>
      </c>
      <c r="E4" s="10">
        <v>39</v>
      </c>
      <c r="F4" s="11">
        <v>28.4</v>
      </c>
      <c r="G4" s="11">
        <v>29.4</v>
      </c>
      <c r="H4" s="11">
        <v>30.5</v>
      </c>
      <c r="I4" s="12">
        <f>(H4+G4+F4+E4)/4</f>
        <v>31.824999999999999</v>
      </c>
      <c r="J4" s="13">
        <f>STDEVA(F4,G4,H4,E4)</f>
        <v>4.859612467402461</v>
      </c>
      <c r="K4" s="14">
        <f>J4/I4*100</f>
        <v>15.269795655624389</v>
      </c>
      <c r="L4" s="32">
        <f>D4/4*(F4+G4+H4+E4)</f>
        <v>79562.5</v>
      </c>
      <c r="M4" s="15">
        <f>L4/D4</f>
        <v>31.824999999999999</v>
      </c>
      <c r="N4" s="52">
        <f>ROUND(M4,2)</f>
        <v>31.83</v>
      </c>
      <c r="O4" s="16">
        <f>N4*D4</f>
        <v>79575</v>
      </c>
    </row>
    <row r="5" spans="1:15" ht="62.25" customHeight="1" x14ac:dyDescent="0.25">
      <c r="A5" s="17" t="s">
        <v>16</v>
      </c>
      <c r="B5" s="17"/>
      <c r="C5" s="17"/>
      <c r="D5" s="17"/>
      <c r="E5" s="17"/>
      <c r="F5" s="17"/>
      <c r="G5" s="17"/>
      <c r="H5" s="17"/>
      <c r="I5" s="18"/>
      <c r="J5" s="19"/>
      <c r="K5" s="48"/>
      <c r="L5" s="20"/>
      <c r="M5" s="20"/>
      <c r="N5" s="20"/>
      <c r="O5" s="49">
        <f>SUM(O4:O4)</f>
        <v>79575</v>
      </c>
    </row>
    <row r="6" spans="1:15" s="21" customFormat="1" ht="99.75" customHeight="1" x14ac:dyDescent="0.25">
      <c r="A6" s="36" t="s">
        <v>17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s="21" customFormat="1" ht="34.5" customHeight="1" x14ac:dyDescent="0.25">
      <c r="A7" s="37" t="s">
        <v>18</v>
      </c>
      <c r="B7" s="37"/>
      <c r="C7" s="37"/>
      <c r="D7" s="22"/>
      <c r="E7" s="22"/>
      <c r="F7" s="22"/>
      <c r="G7" s="22"/>
      <c r="H7" s="22"/>
      <c r="I7" s="22"/>
      <c r="J7" s="22"/>
      <c r="K7" s="23"/>
      <c r="L7" s="23"/>
      <c r="M7" s="22"/>
      <c r="N7" s="37" t="s">
        <v>19</v>
      </c>
      <c r="O7" s="37"/>
    </row>
    <row r="8" spans="1:15" s="21" customFormat="1" ht="16.5" customHeight="1" x14ac:dyDescent="0.25">
      <c r="A8" s="38" t="s">
        <v>20</v>
      </c>
      <c r="B8" s="38"/>
      <c r="C8" s="38"/>
      <c r="D8" s="22"/>
      <c r="E8" s="22"/>
      <c r="F8" s="22"/>
      <c r="G8" s="22"/>
      <c r="H8" s="22"/>
      <c r="I8" s="22"/>
      <c r="J8" s="22"/>
      <c r="K8" s="39" t="s">
        <v>21</v>
      </c>
      <c r="L8" s="39"/>
      <c r="M8" s="22"/>
      <c r="N8" s="40" t="s">
        <v>22</v>
      </c>
      <c r="O8" s="40"/>
    </row>
    <row r="9" spans="1:15" s="21" customFormat="1" ht="13.5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s="21" customFormat="1" ht="32.25" customHeight="1" x14ac:dyDescent="0.25">
      <c r="A10" s="24" t="s">
        <v>26</v>
      </c>
      <c r="B10" s="24"/>
      <c r="C10" s="24"/>
      <c r="D10" s="24"/>
      <c r="E10" s="24"/>
      <c r="F10" s="24"/>
      <c r="G10" s="24"/>
      <c r="H10" s="24"/>
      <c r="I10" s="24"/>
      <c r="J10" s="22"/>
      <c r="K10" s="22"/>
      <c r="L10" s="22"/>
      <c r="M10" s="22"/>
      <c r="N10" s="22"/>
      <c r="O10" s="22"/>
    </row>
    <row r="11" spans="1:15" s="21" customFormat="1" ht="23.25" customHeight="1" x14ac:dyDescent="0.25">
      <c r="A11" s="34"/>
      <c r="B11" s="34"/>
      <c r="C11" s="25"/>
      <c r="D11" s="26"/>
      <c r="E11" s="26"/>
      <c r="F11" s="25"/>
      <c r="G11" s="25"/>
      <c r="H11" s="25"/>
      <c r="I11" s="1"/>
      <c r="J11" s="1"/>
      <c r="K11" s="1"/>
      <c r="L11" s="1"/>
      <c r="M11" s="1"/>
      <c r="N11" s="1"/>
      <c r="O11" s="1"/>
    </row>
    <row r="12" spans="1:15" s="21" customFormat="1" ht="32.25" customHeight="1" x14ac:dyDescent="0.25">
      <c r="A12" s="35"/>
      <c r="B12" s="35"/>
      <c r="C12" s="35"/>
      <c r="D12" s="26"/>
      <c r="E12" s="26"/>
      <c r="F12" s="27"/>
      <c r="G12" s="28"/>
      <c r="H12" s="29"/>
      <c r="I12" s="30"/>
      <c r="J12" s="30"/>
      <c r="K12" s="30"/>
      <c r="L12" s="30"/>
      <c r="M12" s="30"/>
      <c r="N12" s="30"/>
      <c r="O12" s="30"/>
    </row>
    <row r="13" spans="1:15" s="21" customFormat="1" ht="63.75" customHeight="1" x14ac:dyDescent="0.2">
      <c r="A13" s="1"/>
      <c r="B13" s="1"/>
      <c r="C13" s="1"/>
      <c r="D13" s="2"/>
      <c r="E13" s="2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s="21" customFormat="1" ht="31.5" customHeight="1" x14ac:dyDescent="0.2">
      <c r="A14" s="1"/>
      <c r="B14" s="1"/>
      <c r="C14" s="1"/>
      <c r="D14" s="2"/>
      <c r="E14" s="2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s="21" customFormat="1" ht="27.75" customHeight="1" x14ac:dyDescent="0.2">
      <c r="A15" s="1"/>
      <c r="B15" s="1"/>
      <c r="C15" s="1"/>
      <c r="D15" s="2"/>
      <c r="E15" s="2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s="21" customFormat="1" ht="69" customHeight="1" x14ac:dyDescent="0.2">
      <c r="A16" s="1"/>
      <c r="B16" s="1"/>
      <c r="C16" s="1"/>
      <c r="D16" s="2"/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s="21" customFormat="1" ht="69" customHeight="1" x14ac:dyDescent="0.2">
      <c r="A17" s="1"/>
      <c r="B17" s="1"/>
      <c r="C17" s="1"/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s="21" customFormat="1" ht="64.5" customHeight="1" x14ac:dyDescent="0.2">
      <c r="A18" s="1"/>
      <c r="B18" s="1"/>
      <c r="C18" s="1"/>
      <c r="D18" s="2"/>
      <c r="E18" s="2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s="21" customFormat="1" ht="60.75" customHeight="1" x14ac:dyDescent="0.2">
      <c r="A19" s="1"/>
      <c r="B19" s="1"/>
      <c r="C19" s="1"/>
      <c r="D19" s="2"/>
      <c r="E19" s="2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s="21" customFormat="1" ht="63.75" customHeight="1" x14ac:dyDescent="0.2">
      <c r="A20" s="1"/>
      <c r="B20" s="1"/>
      <c r="C20" s="1"/>
      <c r="D20" s="2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s="21" customFormat="1" ht="57" customHeight="1" x14ac:dyDescent="0.2">
      <c r="A21" s="1"/>
      <c r="B21" s="1"/>
      <c r="C21" s="1"/>
      <c r="D21" s="2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s="31" customFormat="1" ht="30.75" customHeight="1" x14ac:dyDescent="0.2">
      <c r="A22" s="1"/>
      <c r="B22" s="1"/>
      <c r="C22" s="1"/>
      <c r="D22" s="2"/>
      <c r="E22" s="2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26" customHeight="1" x14ac:dyDescent="0.25"/>
    <row r="24" spans="1:15" ht="15.75" customHeight="1" x14ac:dyDescent="0.25"/>
    <row r="25" spans="1:15" s="30" customFormat="1" ht="15.75" customHeight="1" x14ac:dyDescent="0.2">
      <c r="A25" s="1"/>
      <c r="B25" s="1"/>
      <c r="C25" s="1"/>
      <c r="D25" s="2"/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s="30" customForma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s="30" customFormat="1" ht="11.25" customHeight="1" x14ac:dyDescent="0.2">
      <c r="A27" s="1"/>
      <c r="B27" s="1"/>
      <c r="C27" s="1"/>
      <c r="D27" s="2"/>
      <c r="E27" s="2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48" customHeight="1" x14ac:dyDescent="0.25"/>
    <row r="29" spans="1:15" s="30" customFormat="1" ht="15.75" customHeight="1" x14ac:dyDescent="0.2">
      <c r="A29" s="1"/>
      <c r="B29" s="1"/>
      <c r="C29" s="1"/>
      <c r="D29" s="2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</row>
  </sheetData>
  <mergeCells count="16">
    <mergeCell ref="A1:O1"/>
    <mergeCell ref="A2:A3"/>
    <mergeCell ref="B2:B3"/>
    <mergeCell ref="C2:C3"/>
    <mergeCell ref="D2:D3"/>
    <mergeCell ref="E2:H2"/>
    <mergeCell ref="I2:K2"/>
    <mergeCell ref="L2:O2"/>
    <mergeCell ref="A11:B11"/>
    <mergeCell ref="A12:C12"/>
    <mergeCell ref="A6:O6"/>
    <mergeCell ref="A7:C7"/>
    <mergeCell ref="N7:O7"/>
    <mergeCell ref="A8:C8"/>
    <mergeCell ref="K8:L8"/>
    <mergeCell ref="N8:O8"/>
  </mergeCells>
  <conditionalFormatting sqref="K5">
    <cfRule type="cellIs" dxfId="2" priority="2" operator="greaterThan">
      <formula>33</formula>
    </cfRule>
  </conditionalFormatting>
  <conditionalFormatting sqref="K4">
    <cfRule type="cellIs" dxfId="1" priority="3" operator="greaterThan">
      <formula>33</formula>
    </cfRule>
    <cfRule type="cellIs" dxfId="0" priority="4" operator="greaterThan">
      <formula>33</formula>
    </cfRule>
  </conditionalFormatting>
  <pageMargins left="0.62986111111111098" right="0.43333333333333302" top="0.55138888888888904" bottom="0.39374999999999999" header="0.51180555555555496" footer="0.51180555555555496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ТПНИ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 I3</dc:creator>
  <dc:description/>
  <cp:lastModifiedBy>User</cp:lastModifiedBy>
  <cp:revision>2</cp:revision>
  <cp:lastPrinted>2022-02-16T09:36:56Z</cp:lastPrinted>
  <dcterms:created xsi:type="dcterms:W3CDTF">2014-01-27T12:39:27Z</dcterms:created>
  <dcterms:modified xsi:type="dcterms:W3CDTF">2022-08-01T08:41:23Z</dcterms:modified>
  <dc:language>ru-RU</dc:language>
</cp:coreProperties>
</file>