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обмен\ГПК ПАТ\ГПК ПАТ\ЗЦ в электронной форме\2022 год\08 Август\052 Видеонаблюдение\"/>
    </mc:Choice>
  </mc:AlternateContent>
  <xr:revisionPtr revIDLastSave="0" documentId="13_ncr:1_{66AF9896-116C-4397-8FF8-99F54232D31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2" sheetId="13" r:id="rId1"/>
  </sheets>
  <definedNames>
    <definedName name="_xlnm.Print_Titles" localSheetId="0">Лист2!$1:$7</definedName>
    <definedName name="_xlnm.Print_Area" localSheetId="0">Лист2!$A$1:$L$27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3" l="1"/>
  <c r="L9" i="13"/>
  <c r="H10" i="13"/>
  <c r="L10" i="13"/>
  <c r="H11" i="13"/>
  <c r="L11" i="13"/>
  <c r="H12" i="13"/>
  <c r="L12" i="13"/>
  <c r="H13" i="13"/>
  <c r="J13" i="13" s="1"/>
  <c r="L13" i="13"/>
  <c r="H14" i="13"/>
  <c r="L14" i="13"/>
  <c r="H15" i="13"/>
  <c r="J15" i="13" s="1"/>
  <c r="L15" i="13"/>
  <c r="H16" i="13"/>
  <c r="L16" i="13"/>
  <c r="H17" i="13"/>
  <c r="L17" i="13"/>
  <c r="J14" i="13" l="1"/>
  <c r="K14" i="13" s="1"/>
  <c r="J17" i="13"/>
  <c r="K17" i="13" s="1"/>
  <c r="K15" i="13"/>
  <c r="J12" i="13"/>
  <c r="K12" i="13" s="1"/>
  <c r="J11" i="13"/>
  <c r="K11" i="13" s="1"/>
  <c r="J10" i="13"/>
  <c r="K10" i="13" s="1"/>
  <c r="J9" i="13"/>
  <c r="K9" i="13" s="1"/>
  <c r="K13" i="13"/>
  <c r="J16" i="13"/>
  <c r="K16" i="13" s="1"/>
  <c r="H8" i="13" l="1"/>
  <c r="J8" i="13" s="1"/>
  <c r="L8" i="13" l="1"/>
  <c r="L19" i="13" s="1"/>
  <c r="K8" i="13"/>
  <c r="L22" i="13" l="1"/>
</calcChain>
</file>

<file path=xl/sharedStrings.xml><?xml version="1.0" encoding="utf-8"?>
<sst xmlns="http://schemas.openxmlformats.org/spreadsheetml/2006/main" count="34" uniqueCount="34">
  <si>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</si>
  <si>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</si>
  <si>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</si>
  <si>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</si>
  <si>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</si>
  <si>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</si>
  <si>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</si>
  <si>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</si>
  <si>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</si>
  <si>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</si>
  <si>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</si>
  <si>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</si>
  <si>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</si>
  <si>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</si>
  <si>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</si>
  <si>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</si>
  <si>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</si>
  <si>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</si>
  <si>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</si>
  <si>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</si>
  <si>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</si>
  <si>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</si>
  <si>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</si>
  <si>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Видеокамера миниатюрная AHD 2MP T-2021 или эквивалент</t>
  </si>
  <si>
    <t>Кабель с питанием для камер SOWA GX12-3 или эквивалент</t>
  </si>
  <si>
    <t>Кабель с питанием для камер SOWA GX12-5 или эквивалент</t>
  </si>
  <si>
    <t>Кабель с питанием для камер SOWA GX12-15 или эквивалент</t>
  </si>
  <si>
    <t>Видеокамера миниатюрная AHD 2MP T-2021N или эквивалент</t>
  </si>
  <si>
    <t>Видеокамера миниатюрная AHD 2MP T-2021A или эквивалент</t>
  </si>
  <si>
    <t>Автомобильный монитор SOWA MT-7П или эквивалент</t>
  </si>
  <si>
    <t>1*HDD SATA III</t>
  </si>
  <si>
    <t>Видеорегистратор SOWA MVR TA 808 или эквивалент</t>
  </si>
  <si>
    <t>Монтажные работы</t>
  </si>
  <si>
    <t>Обоснование начальной (максимальной) цены гражданско-правового договора на поставку систем видеонаблюдения (лот №1) для нужд ГПК «ПАТ»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</si>
</sst>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053-9041-45ED-A8A0-29CE5AE20899}">
  <dimension ref="A1:O31"/>
  <sheetViews>
    <sheetView tabSelected="1" view="pageBreakPreview" zoomScaleNormal="100" zoomScaleSheetLayoutView="100" workbookViewId="0">
      <selection activeCell="J21" sqref="J21"/>
    </sheetView>
  </sheetViews>
  <sheetFormatPr defaultRowHeight="15" x14ac:dyDescent="0.25"/>
  <cols>
    <col min="1" max="1" width="6.5703125" style="5" customWidth="1"/>
    <col min="2" max="2" width="33.85546875" style="19" customWidth="1"/>
    <col min="3" max="3" width="18" style="4" customWidth="1"/>
    <col min="4" max="4" width="18" style="5" customWidth="1"/>
    <col min="5" max="5" width="18" style="4" customWidth="1"/>
    <col min="6" max="7" width="18" style="4" hidden="1" customWidth="1"/>
    <col min="8" max="8" width="14.85546875" style="5" customWidth="1"/>
    <col min="9" max="9" width="11.28515625" style="6" customWidth="1"/>
    <col min="10" max="10" width="14" style="5" customWidth="1"/>
    <col min="11" max="11" width="8" style="5" customWidth="1"/>
    <col min="12" max="12" width="18.140625" style="5" customWidth="1"/>
    <col min="13" max="15" width="18.140625" style="1" customWidth="1"/>
    <col min="16" max="16384" width="9.140625" style="1"/>
  </cols>
  <sheetData>
    <row r="1" spans="1:1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37.5" customHeight="1" x14ac:dyDescent="0.25">
      <c r="A4" s="31" t="s">
        <v>33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37.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37.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3" customFormat="1" ht="30" x14ac:dyDescent="0.25">
      <c r="A7" s="15" t="s">
        <v>8</v>
      </c>
      <c r="B7" s="23" t="s">
        <v>3</v>
      </c>
      <c r="C7" s="17" t="s">
        <v>4</v>
      </c>
      <c r="D7" s="17" t="s">
        <v>5</v>
      </c>
      <c r="E7" s="17" t="s">
        <v>6</v>
      </c>
      <c r="F7" s="17" t="s">
        <v>9</v>
      </c>
      <c r="G7" s="17" t="s">
        <v>10</v>
      </c>
      <c r="H7" s="15" t="s">
        <v>0</v>
      </c>
      <c r="I7" s="16" t="s">
        <v>1</v>
      </c>
      <c r="J7" s="32" t="s">
        <v>2</v>
      </c>
      <c r="K7" s="33"/>
      <c r="L7" s="15" t="s">
        <v>11</v>
      </c>
    </row>
    <row r="8" spans="1:12" s="3" customFormat="1" ht="25.5" x14ac:dyDescent="0.25">
      <c r="A8" s="20" t="s">
        <v>13</v>
      </c>
      <c r="B8" s="27" t="s">
        <v>23</v>
      </c>
      <c r="C8" s="26">
        <v>3500</v>
      </c>
      <c r="D8" s="24">
        <v>3436</v>
      </c>
      <c r="E8" s="25">
        <v>3500</v>
      </c>
      <c r="F8" s="18"/>
      <c r="G8" s="14"/>
      <c r="H8" s="11">
        <f t="shared" ref="H8:H17" si="0">ROUND(AVERAGE(C8:G8),2)</f>
        <v>3478.67</v>
      </c>
      <c r="I8" s="28">
        <v>104</v>
      </c>
      <c r="J8" s="9">
        <f t="shared" ref="J8:J17" si="1">ROUND(_xlfn.STDEV.S(C8:G8)/H8*100,2)</f>
        <v>1.06</v>
      </c>
      <c r="K8" s="22" t="str">
        <f t="shared" ref="K8" si="2">IF(J8&lt;33,"&lt;33","&gt;33")</f>
        <v>&lt;33</v>
      </c>
      <c r="L8" s="21">
        <f t="shared" ref="L8:L17" si="3">(I8/(COUNT(C8:G8))*(C8+D8+E8+F8))</f>
        <v>361781.33333333331</v>
      </c>
    </row>
    <row r="9" spans="1:12" s="3" customFormat="1" ht="25.5" x14ac:dyDescent="0.25">
      <c r="A9" s="20" t="s">
        <v>14</v>
      </c>
      <c r="B9" s="27" t="s">
        <v>24</v>
      </c>
      <c r="C9" s="26">
        <v>800</v>
      </c>
      <c r="D9" s="24">
        <v>800</v>
      </c>
      <c r="E9" s="25">
        <v>800</v>
      </c>
      <c r="F9" s="18"/>
      <c r="G9" s="14"/>
      <c r="H9" s="11">
        <f t="shared" si="0"/>
        <v>800</v>
      </c>
      <c r="I9" s="28">
        <v>78</v>
      </c>
      <c r="J9" s="9">
        <f t="shared" si="1"/>
        <v>0</v>
      </c>
      <c r="K9" s="22" t="str">
        <f t="shared" ref="K9:K17" si="4">IF(J9&lt;33,"&lt;33","&gt;33")</f>
        <v>&lt;33</v>
      </c>
      <c r="L9" s="21">
        <f t="shared" si="3"/>
        <v>62400</v>
      </c>
    </row>
    <row r="10" spans="1:12" s="3" customFormat="1" ht="25.5" x14ac:dyDescent="0.25">
      <c r="A10" s="20" t="s">
        <v>15</v>
      </c>
      <c r="B10" s="27" t="s">
        <v>25</v>
      </c>
      <c r="C10" s="26">
        <v>900</v>
      </c>
      <c r="D10" s="24">
        <v>950</v>
      </c>
      <c r="E10" s="25">
        <v>900</v>
      </c>
      <c r="F10" s="18"/>
      <c r="G10" s="14"/>
      <c r="H10" s="11">
        <f t="shared" si="0"/>
        <v>916.67</v>
      </c>
      <c r="I10" s="28">
        <v>26</v>
      </c>
      <c r="J10" s="9">
        <f t="shared" si="1"/>
        <v>3.15</v>
      </c>
      <c r="K10" s="22" t="str">
        <f t="shared" si="4"/>
        <v>&lt;33</v>
      </c>
      <c r="L10" s="21">
        <f t="shared" si="3"/>
        <v>23833.333333333332</v>
      </c>
    </row>
    <row r="11" spans="1:12" s="3" customFormat="1" ht="25.5" x14ac:dyDescent="0.25">
      <c r="A11" s="20" t="s">
        <v>16</v>
      </c>
      <c r="B11" s="27" t="s">
        <v>26</v>
      </c>
      <c r="C11" s="26">
        <v>1500</v>
      </c>
      <c r="D11" s="24">
        <v>1500</v>
      </c>
      <c r="E11" s="25">
        <v>1500</v>
      </c>
      <c r="F11" s="18"/>
      <c r="G11" s="14"/>
      <c r="H11" s="11">
        <f t="shared" si="0"/>
        <v>1500</v>
      </c>
      <c r="I11" s="28">
        <v>104</v>
      </c>
      <c r="J11" s="9">
        <f t="shared" si="1"/>
        <v>0</v>
      </c>
      <c r="K11" s="22" t="str">
        <f t="shared" si="4"/>
        <v>&lt;33</v>
      </c>
      <c r="L11" s="21">
        <f t="shared" si="3"/>
        <v>156000</v>
      </c>
    </row>
    <row r="12" spans="1:12" s="3" customFormat="1" ht="25.5" x14ac:dyDescent="0.25">
      <c r="A12" s="20" t="s">
        <v>17</v>
      </c>
      <c r="B12" s="27" t="s">
        <v>27</v>
      </c>
      <c r="C12" s="26">
        <v>3500</v>
      </c>
      <c r="D12" s="24">
        <v>3436</v>
      </c>
      <c r="E12" s="25">
        <v>3500</v>
      </c>
      <c r="F12" s="18"/>
      <c r="G12" s="14"/>
      <c r="H12" s="11">
        <f t="shared" si="0"/>
        <v>3478.67</v>
      </c>
      <c r="I12" s="28">
        <v>26</v>
      </c>
      <c r="J12" s="9">
        <f t="shared" si="1"/>
        <v>1.06</v>
      </c>
      <c r="K12" s="22" t="str">
        <f t="shared" si="4"/>
        <v>&lt;33</v>
      </c>
      <c r="L12" s="21">
        <f t="shared" si="3"/>
        <v>90445.333333333328</v>
      </c>
    </row>
    <row r="13" spans="1:12" s="3" customFormat="1" ht="25.5" x14ac:dyDescent="0.25">
      <c r="A13" s="20" t="s">
        <v>18</v>
      </c>
      <c r="B13" s="27" t="s">
        <v>28</v>
      </c>
      <c r="C13" s="26">
        <v>4600</v>
      </c>
      <c r="D13" s="24">
        <v>4513</v>
      </c>
      <c r="E13" s="25">
        <v>4500</v>
      </c>
      <c r="F13" s="18"/>
      <c r="G13" s="14"/>
      <c r="H13" s="11">
        <f t="shared" si="0"/>
        <v>4537.67</v>
      </c>
      <c r="I13" s="28">
        <v>26</v>
      </c>
      <c r="J13" s="9">
        <f t="shared" si="1"/>
        <v>1.2</v>
      </c>
      <c r="K13" s="22" t="str">
        <f t="shared" si="4"/>
        <v>&lt;33</v>
      </c>
      <c r="L13" s="21">
        <f t="shared" si="3"/>
        <v>117979.33333333333</v>
      </c>
    </row>
    <row r="14" spans="1:12" s="3" customFormat="1" ht="25.5" x14ac:dyDescent="0.25">
      <c r="A14" s="20" t="s">
        <v>19</v>
      </c>
      <c r="B14" s="27" t="s">
        <v>29</v>
      </c>
      <c r="C14" s="26">
        <v>6300</v>
      </c>
      <c r="D14" s="24">
        <v>6000</v>
      </c>
      <c r="E14" s="25">
        <v>6300</v>
      </c>
      <c r="F14" s="18"/>
      <c r="G14" s="14"/>
      <c r="H14" s="11">
        <f t="shared" si="0"/>
        <v>6200</v>
      </c>
      <c r="I14" s="28">
        <v>26</v>
      </c>
      <c r="J14" s="9">
        <f t="shared" si="1"/>
        <v>2.79</v>
      </c>
      <c r="K14" s="22" t="str">
        <f t="shared" si="4"/>
        <v>&lt;33</v>
      </c>
      <c r="L14" s="21">
        <f t="shared" si="3"/>
        <v>161200</v>
      </c>
    </row>
    <row r="15" spans="1:12" s="3" customFormat="1" x14ac:dyDescent="0.25">
      <c r="A15" s="20" t="s">
        <v>20</v>
      </c>
      <c r="B15" s="27" t="s">
        <v>30</v>
      </c>
      <c r="C15" s="26">
        <v>9600</v>
      </c>
      <c r="D15" s="24">
        <v>9500</v>
      </c>
      <c r="E15" s="25">
        <v>9500</v>
      </c>
      <c r="F15" s="18"/>
      <c r="G15" s="14"/>
      <c r="H15" s="11">
        <f t="shared" si="0"/>
        <v>9533.33</v>
      </c>
      <c r="I15" s="28">
        <v>26</v>
      </c>
      <c r="J15" s="9">
        <f t="shared" si="1"/>
        <v>0.61</v>
      </c>
      <c r="K15" s="22" t="str">
        <f t="shared" si="4"/>
        <v>&lt;33</v>
      </c>
      <c r="L15" s="21">
        <f t="shared" si="3"/>
        <v>247866.66666666666</v>
      </c>
    </row>
    <row r="16" spans="1:12" s="3" customFormat="1" ht="25.5" x14ac:dyDescent="0.25">
      <c r="A16" s="20" t="s">
        <v>21</v>
      </c>
      <c r="B16" s="27" t="s">
        <v>31</v>
      </c>
      <c r="C16" s="26">
        <v>32500</v>
      </c>
      <c r="D16" s="24">
        <v>32300</v>
      </c>
      <c r="E16" s="25">
        <v>32500</v>
      </c>
      <c r="F16" s="18"/>
      <c r="G16" s="14"/>
      <c r="H16" s="11">
        <f t="shared" si="0"/>
        <v>32433.33</v>
      </c>
      <c r="I16" s="28">
        <v>26</v>
      </c>
      <c r="J16" s="9">
        <f t="shared" si="1"/>
        <v>0.36</v>
      </c>
      <c r="K16" s="22" t="str">
        <f t="shared" si="4"/>
        <v>&lt;33</v>
      </c>
      <c r="L16" s="21">
        <f t="shared" si="3"/>
        <v>843266.66666666663</v>
      </c>
    </row>
    <row r="17" spans="1:15" s="3" customFormat="1" x14ac:dyDescent="0.25">
      <c r="A17" s="20" t="s">
        <v>22</v>
      </c>
      <c r="B17" s="27" t="s">
        <v>32</v>
      </c>
      <c r="C17" s="26">
        <v>8500</v>
      </c>
      <c r="D17" s="24">
        <v>8000</v>
      </c>
      <c r="E17" s="25">
        <v>8200</v>
      </c>
      <c r="F17" s="18"/>
      <c r="G17" s="14"/>
      <c r="H17" s="11">
        <f t="shared" si="0"/>
        <v>8233.33</v>
      </c>
      <c r="I17" s="28">
        <v>26</v>
      </c>
      <c r="J17" s="9">
        <f t="shared" si="1"/>
        <v>3.06</v>
      </c>
      <c r="K17" s="22" t="str">
        <f t="shared" si="4"/>
        <v>&lt;33</v>
      </c>
      <c r="L17" s="21">
        <f t="shared" si="3"/>
        <v>214066.66666666666</v>
      </c>
    </row>
    <row r="18" spans="1:15" x14ac:dyDescent="0.25">
      <c r="A18" s="8"/>
      <c r="B18" s="34"/>
      <c r="C18" s="34"/>
      <c r="D18" s="34"/>
      <c r="E18" s="34"/>
      <c r="F18" s="35"/>
      <c r="G18" s="35"/>
      <c r="H18" s="35"/>
      <c r="I18" s="34"/>
      <c r="J18" s="35"/>
      <c r="L18" s="2" t="s">
        <v>7</v>
      </c>
    </row>
    <row r="19" spans="1:15" s="7" customFormat="1" x14ac:dyDescent="0.25">
      <c r="A19" s="8"/>
      <c r="B19" s="34"/>
      <c r="C19" s="34"/>
      <c r="D19" s="34"/>
      <c r="E19" s="34"/>
      <c r="F19" s="34"/>
      <c r="G19" s="34"/>
      <c r="H19" s="34"/>
      <c r="I19" s="34"/>
      <c r="J19" s="34"/>
      <c r="K19" s="8"/>
      <c r="L19" s="2">
        <f>SUM(L8:L18)</f>
        <v>2278839.333333333</v>
      </c>
    </row>
    <row r="20" spans="1:15" x14ac:dyDescent="0.25">
      <c r="A20" s="8"/>
      <c r="D20" s="10"/>
      <c r="E20" s="12"/>
      <c r="F20" s="12"/>
      <c r="G20" s="12"/>
      <c r="J20" s="4"/>
      <c r="L20" s="13"/>
    </row>
    <row r="21" spans="1:15" x14ac:dyDescent="0.25">
      <c r="D21" s="10"/>
      <c r="E21" s="12"/>
      <c r="F21" s="12"/>
      <c r="G21" s="12"/>
      <c r="J21" s="4"/>
      <c r="L21" s="2" t="s">
        <v>12</v>
      </c>
    </row>
    <row r="22" spans="1:15" x14ac:dyDescent="0.25">
      <c r="J22" s="4"/>
      <c r="L22" s="2">
        <f>L19*0.05</f>
        <v>113941.96666666666</v>
      </c>
    </row>
    <row r="23" spans="1:15" s="6" customFormat="1" x14ac:dyDescent="0.25">
      <c r="A23" s="5"/>
      <c r="B23" s="19"/>
      <c r="C23" s="4"/>
      <c r="D23" s="4"/>
      <c r="E23" s="4"/>
      <c r="F23" s="4"/>
      <c r="G23" s="4"/>
      <c r="H23" s="5"/>
      <c r="J23" s="5"/>
      <c r="K23" s="5"/>
      <c r="L23" s="5"/>
      <c r="M23" s="1"/>
      <c r="N23" s="1"/>
      <c r="O23" s="1"/>
    </row>
    <row r="24" spans="1:15" s="6" customFormat="1" x14ac:dyDescent="0.25">
      <c r="A24" s="5"/>
      <c r="B24" s="19"/>
      <c r="C24" s="4"/>
      <c r="D24" s="5"/>
      <c r="E24" s="4"/>
      <c r="F24" s="4"/>
      <c r="G24" s="4"/>
      <c r="H24" s="5"/>
      <c r="J24" s="5"/>
      <c r="K24" s="5"/>
      <c r="L24" s="5"/>
      <c r="M24" s="1"/>
      <c r="N24" s="1"/>
      <c r="O24" s="1"/>
    </row>
    <row r="25" spans="1:15" s="6" customFormat="1" x14ac:dyDescent="0.25">
      <c r="A25" s="5"/>
      <c r="B25" s="19"/>
      <c r="C25" s="4"/>
      <c r="D25" s="5"/>
      <c r="E25" s="4"/>
      <c r="F25" s="4"/>
      <c r="G25" s="4"/>
      <c r="H25" s="5"/>
      <c r="J25" s="5"/>
      <c r="K25" s="5"/>
      <c r="L25" s="5"/>
      <c r="M25" s="1"/>
      <c r="N25" s="1"/>
      <c r="O25" s="1"/>
    </row>
    <row r="26" spans="1:15" s="6" customFormat="1" x14ac:dyDescent="0.25">
      <c r="A26" s="5"/>
      <c r="B26" s="19"/>
      <c r="C26" s="4"/>
      <c r="D26" s="4"/>
      <c r="E26" s="4"/>
      <c r="F26" s="4"/>
      <c r="G26" s="4"/>
      <c r="H26" s="4"/>
      <c r="J26" s="5"/>
      <c r="K26" s="5"/>
      <c r="L26" s="5"/>
      <c r="M26" s="1"/>
      <c r="N26" s="1"/>
      <c r="O26" s="1"/>
    </row>
    <row r="27" spans="1:15" s="6" customFormat="1" x14ac:dyDescent="0.25">
      <c r="A27" s="5"/>
      <c r="B27" s="19"/>
      <c r="C27" s="4"/>
      <c r="D27" s="5"/>
      <c r="E27" s="4"/>
      <c r="F27" s="4"/>
      <c r="G27" s="4"/>
      <c r="H27" s="5"/>
      <c r="J27" s="5"/>
      <c r="K27" s="5"/>
      <c r="L27" s="5"/>
      <c r="M27" s="1"/>
      <c r="N27" s="1"/>
      <c r="O27" s="1"/>
    </row>
    <row r="28" spans="1:15" s="6" customFormat="1" x14ac:dyDescent="0.25">
      <c r="A28" s="5"/>
      <c r="B28" s="19"/>
      <c r="C28" s="4"/>
      <c r="D28" s="5"/>
      <c r="E28" s="4"/>
      <c r="F28" s="4"/>
      <c r="G28" s="4"/>
      <c r="H28" s="5"/>
      <c r="J28" s="5"/>
      <c r="K28" s="5"/>
      <c r="L28" s="5"/>
      <c r="M28" s="1"/>
      <c r="N28" s="1"/>
      <c r="O28" s="1"/>
    </row>
    <row r="29" spans="1:15" s="6" customFormat="1" x14ac:dyDescent="0.25">
      <c r="A29" s="5"/>
      <c r="B29" s="19"/>
      <c r="C29" s="4"/>
      <c r="D29" s="5"/>
      <c r="E29" s="4"/>
      <c r="F29" s="4"/>
      <c r="G29" s="4"/>
      <c r="H29" s="5"/>
      <c r="J29" s="5"/>
      <c r="K29" s="5"/>
      <c r="L29" s="5"/>
      <c r="M29" s="1"/>
      <c r="N29" s="1"/>
      <c r="O29" s="1"/>
    </row>
    <row r="30" spans="1:15" s="6" customFormat="1" x14ac:dyDescent="0.25">
      <c r="A30" s="5"/>
      <c r="B30" s="19"/>
      <c r="C30" s="4"/>
      <c r="D30" s="5"/>
      <c r="E30" s="4"/>
      <c r="F30" s="4"/>
      <c r="G30" s="4"/>
      <c r="H30" s="5"/>
      <c r="J30" s="5"/>
      <c r="K30" s="5"/>
      <c r="L30" s="5"/>
      <c r="M30" s="1"/>
      <c r="N30" s="1"/>
      <c r="O30" s="1"/>
    </row>
    <row r="31" spans="1:15" s="6" customFormat="1" x14ac:dyDescent="0.25">
      <c r="A31" s="5"/>
      <c r="B31" s="19"/>
      <c r="C31" s="4"/>
      <c r="D31" s="5"/>
      <c r="E31" s="4"/>
      <c r="F31" s="4"/>
      <c r="G31" s="4"/>
      <c r="H31" s="5"/>
      <c r="J31" s="5"/>
      <c r="K31" s="5"/>
      <c r="L31" s="5"/>
      <c r="M31" s="1"/>
      <c r="N31" s="1"/>
      <c r="O31" s="1"/>
    </row>
  </sheetData>
  <mergeCells count="4">
    <mergeCell ref="A1:L3"/>
    <mergeCell ref="A4:L6"/>
    <mergeCell ref="J7:K7"/>
    <mergeCell ref="B18:J19"/>
  </mergeCells>
  <phoneticPr fontId="4" type="noConversion"/>
  <conditionalFormatting sqref="K8:K17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Стражевич Олеся Алексеевна</cp:lastModifiedBy>
  <cp:lastPrinted>2022-02-25T05:33:42Z</cp:lastPrinted>
  <dcterms:created xsi:type="dcterms:W3CDTF">2021-04-05T09:35:27Z</dcterms:created>
  <dcterms:modified xsi:type="dcterms:W3CDTF">2022-08-29T06:21:21Z</dcterms:modified>
</cp:coreProperties>
</file>