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77\Desktop\Закупки\2022 - 1 Аукционы\346 - Оборудование - 10 000 000\"/>
    </mc:Choice>
  </mc:AlternateContent>
  <bookViews>
    <workbookView xWindow="0" yWindow="0" windowWidth="28800" windowHeight="12330"/>
  </bookViews>
  <sheets>
    <sheet name="Лист2" sheetId="13" r:id="rId1"/>
  </sheets>
  <definedNames>
    <definedName name="_xlnm._FilterDatabase" localSheetId="0" hidden="1">Лист2!$A$7:$N$15</definedName>
    <definedName name="_xlnm.Print_Titles" localSheetId="0">Лист2!$1:$7</definedName>
    <definedName name="_xlnm.Print_Area" localSheetId="0">Лист2!$A$1:$N$25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3" l="1"/>
  <c r="L9" i="13" s="1"/>
  <c r="M9" i="13" s="1"/>
  <c r="N9" i="13"/>
  <c r="J10" i="13"/>
  <c r="L10" i="13" s="1"/>
  <c r="M10" i="13" s="1"/>
  <c r="N10" i="13"/>
  <c r="J11" i="13"/>
  <c r="L11" i="13" s="1"/>
  <c r="M11" i="13" s="1"/>
  <c r="N11" i="13"/>
  <c r="J12" i="13"/>
  <c r="L12" i="13" s="1"/>
  <c r="M12" i="13" s="1"/>
  <c r="N12" i="13"/>
  <c r="J13" i="13"/>
  <c r="L13" i="13" s="1"/>
  <c r="M13" i="13" s="1"/>
  <c r="N13" i="13"/>
  <c r="J8" i="13" l="1"/>
  <c r="L8" i="13" s="1"/>
  <c r="M8" i="13" s="1"/>
  <c r="N8" i="13"/>
  <c r="N15" i="13" l="1"/>
  <c r="N20" i="13" s="1"/>
  <c r="N18" i="13" l="1"/>
</calcChain>
</file>

<file path=xl/sharedStrings.xml><?xml version="1.0" encoding="utf-8"?>
<sst xmlns="http://schemas.openxmlformats.org/spreadsheetml/2006/main" count="29" uniqueCount="28">
  <si>
    <t>за ед.</t>
  </si>
  <si>
    <t>кол-во</t>
  </si>
  <si>
    <t>коэф-т вариации, %</t>
  </si>
  <si>
    <t>Наименование товаров, работ, услуг</t>
  </si>
  <si>
    <t>Коммерческое предложение 1</t>
  </si>
  <si>
    <t>Коммерческое предложение 2</t>
  </si>
  <si>
    <t>Коммерческое предложение 3</t>
  </si>
  <si>
    <t>ИТОГО:</t>
  </si>
  <si>
    <t>№ п/п</t>
  </si>
  <si>
    <t>Коммерческое предложение 4</t>
  </si>
  <si>
    <t>Коммерческое предложение 5</t>
  </si>
  <si>
    <t>НМЦК, руб.</t>
  </si>
  <si>
    <t>5% от НМЦК</t>
  </si>
  <si>
    <t>10% от НМЦК</t>
  </si>
  <si>
    <t>1</t>
  </si>
  <si>
    <t>2</t>
  </si>
  <si>
    <t>3</t>
  </si>
  <si>
    <t>4</t>
  </si>
  <si>
    <t>5</t>
  </si>
  <si>
    <t>6</t>
  </si>
  <si>
    <t>Коммерческое предложение 6</t>
  </si>
  <si>
    <t>Коммерческое предложение 7</t>
  </si>
  <si>
    <t>Обоснование начальной (максимальной) цены договора на поставку электронного оборудования для нужд ГГНТУ ИМ. АКАД. М. Д. МИЛЛИОНЩИКОВА
Настоящее обоснование начальной максимальной цены договора разработано в соответствии с Федеральным законом от 18.07.2011 N 223-ФЗ "О закупках товаров, работ, услуг отдельными видами юридических лиц" (далее – Федеральный закон от 18.07.2011 N 223-ФЗ), Гражданским кодексом РФ, Федеральным законом от 26.07.2006 № 135-ФЗ "О защите конкуренции" и Положением о закупках товаров, работ, услуг.</t>
  </si>
  <si>
    <t>Телевизор</t>
  </si>
  <si>
    <t xml:space="preserve">Телевизор </t>
  </si>
  <si>
    <t xml:space="preserve">Ноутбук </t>
  </si>
  <si>
    <t xml:space="preserve">Моноблок </t>
  </si>
  <si>
    <t xml:space="preserve">МФУ лазерное,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</si>
</sst>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Alignment="0"/>
  </cellStyleXfs>
  <cellXfs count="38">
    <xf numFmtId="0" fontId="0" fillId="0" borderId="0" xfId="0"/>
    <xf numFmtId="0" fontId="0" fillId="0" borderId="0" xfId="0" applyFill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left" wrapText="1"/>
    </xf>
    <xf numFmtId="49" fontId="1" fillId="0" borderId="2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1">
    <dxf>
      <fill>
        <patternFill>
          <bgColor rgb="FFFE8F86"/>
        </patternFill>
      </fill>
    </dxf>
  </dxfs>
  <tableStyles count="0" defaultTableStyle="TableStyleMedium2" defaultPivotStyle="PivotStyleLight16"/>
  <colors>
    <mruColors>
      <color rgb="FFFF9B9B"/>
      <color rgb="FFFE8F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view="pageBreakPreview" zoomScaleNormal="100" zoomScaleSheetLayoutView="100" workbookViewId="0">
      <selection activeCell="B20" sqref="B20"/>
    </sheetView>
  </sheetViews>
  <sheetFormatPr defaultRowHeight="15" x14ac:dyDescent="0.25"/>
  <cols>
    <col min="1" max="1" width="6.5703125" style="5" customWidth="1"/>
    <col min="2" max="2" width="33.85546875" style="16" customWidth="1"/>
    <col min="3" max="5" width="18" style="4" customWidth="1"/>
    <col min="6" max="9" width="18" style="4" hidden="1" customWidth="1"/>
    <col min="10" max="10" width="14.85546875" style="5" customWidth="1"/>
    <col min="11" max="11" width="11.28515625" style="6" customWidth="1"/>
    <col min="12" max="12" width="14" style="5" customWidth="1"/>
    <col min="13" max="13" width="8" style="5" customWidth="1"/>
    <col min="14" max="14" width="18.140625" style="5" customWidth="1"/>
    <col min="15" max="17" width="18.140625" style="1" customWidth="1"/>
    <col min="18" max="16384" width="9.140625" style="1"/>
  </cols>
  <sheetData>
    <row r="1" spans="1:14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67.5" customHeight="1" x14ac:dyDescent="0.25">
      <c r="A4" s="32" t="s">
        <v>22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37.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37.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3" customFormat="1" ht="30" x14ac:dyDescent="0.25">
      <c r="A7" s="13" t="s">
        <v>8</v>
      </c>
      <c r="B7" s="18" t="s">
        <v>3</v>
      </c>
      <c r="C7" s="15" t="s">
        <v>4</v>
      </c>
      <c r="D7" s="15" t="s">
        <v>5</v>
      </c>
      <c r="E7" s="15" t="s">
        <v>6</v>
      </c>
      <c r="F7" s="15" t="s">
        <v>9</v>
      </c>
      <c r="G7" s="15" t="s">
        <v>10</v>
      </c>
      <c r="H7" s="15" t="s">
        <v>20</v>
      </c>
      <c r="I7" s="15" t="s">
        <v>21</v>
      </c>
      <c r="J7" s="13" t="s">
        <v>0</v>
      </c>
      <c r="K7" s="14" t="s">
        <v>1</v>
      </c>
      <c r="L7" s="33" t="s">
        <v>2</v>
      </c>
      <c r="M7" s="34"/>
      <c r="N7" s="13" t="s">
        <v>11</v>
      </c>
    </row>
    <row r="8" spans="1:14" s="3" customFormat="1" x14ac:dyDescent="0.25">
      <c r="A8" s="17" t="s">
        <v>14</v>
      </c>
      <c r="B8" s="27" t="s">
        <v>23</v>
      </c>
      <c r="C8" s="26">
        <v>70500</v>
      </c>
      <c r="D8" s="25">
        <v>70100</v>
      </c>
      <c r="E8" s="25">
        <v>69700</v>
      </c>
      <c r="F8" s="25"/>
      <c r="G8" s="25"/>
      <c r="H8" s="25"/>
      <c r="I8" s="25"/>
      <c r="J8" s="11">
        <f t="shared" ref="J8" si="0">ROUND(AVERAGE(C8:I8),2)</f>
        <v>70100</v>
      </c>
      <c r="K8" s="22">
        <v>7</v>
      </c>
      <c r="L8" s="10">
        <f t="shared" ref="L8" si="1">ROUND(_xlfn.STDEV.S(C8:I8)/J8*100,2)</f>
        <v>0.56999999999999995</v>
      </c>
      <c r="M8" s="24" t="str">
        <f t="shared" ref="M8" si="2">IF(L8&lt;33,"&lt;33","&gt;33")</f>
        <v>&lt;33</v>
      </c>
      <c r="N8" s="23">
        <f t="shared" ref="N8" si="3">(K8/(COUNT(C8:I8))*(C8+D8+E8+F8+G8+H8+I8))</f>
        <v>490700.00000000006</v>
      </c>
    </row>
    <row r="9" spans="1:14" s="3" customFormat="1" x14ac:dyDescent="0.25">
      <c r="A9" s="17" t="s">
        <v>15</v>
      </c>
      <c r="B9" s="27" t="s">
        <v>24</v>
      </c>
      <c r="C9" s="26">
        <v>113650</v>
      </c>
      <c r="D9" s="25">
        <v>113150</v>
      </c>
      <c r="E9" s="25">
        <v>112650</v>
      </c>
      <c r="F9" s="25"/>
      <c r="G9" s="25"/>
      <c r="H9" s="25"/>
      <c r="I9" s="25"/>
      <c r="J9" s="11">
        <f t="shared" ref="J9:J13" si="4">ROUND(AVERAGE(C9:I9),2)</f>
        <v>113150</v>
      </c>
      <c r="K9" s="22">
        <v>3</v>
      </c>
      <c r="L9" s="10">
        <f t="shared" ref="L9:L13" si="5">ROUND(_xlfn.STDEV.S(C9:I9)/J9*100,2)</f>
        <v>0.44</v>
      </c>
      <c r="M9" s="29" t="str">
        <f t="shared" ref="M9:M13" si="6">IF(L9&lt;33,"&lt;33","&gt;33")</f>
        <v>&lt;33</v>
      </c>
      <c r="N9" s="28">
        <f t="shared" ref="N9:N13" si="7">(K9/(COUNT(C9:I9))*(C9+D9+E9+F9+G9+H9+I9))</f>
        <v>339450</v>
      </c>
    </row>
    <row r="10" spans="1:14" s="3" customFormat="1" x14ac:dyDescent="0.25">
      <c r="A10" s="17" t="s">
        <v>16</v>
      </c>
      <c r="B10" s="27" t="s">
        <v>25</v>
      </c>
      <c r="C10" s="26">
        <v>60200</v>
      </c>
      <c r="D10" s="25">
        <v>59025</v>
      </c>
      <c r="E10" s="25">
        <v>57850</v>
      </c>
      <c r="F10" s="25"/>
      <c r="G10" s="25"/>
      <c r="H10" s="25"/>
      <c r="I10" s="25"/>
      <c r="J10" s="11">
        <f t="shared" si="4"/>
        <v>59025</v>
      </c>
      <c r="K10" s="22">
        <v>10</v>
      </c>
      <c r="L10" s="10">
        <f t="shared" si="5"/>
        <v>1.99</v>
      </c>
      <c r="M10" s="29" t="str">
        <f t="shared" si="6"/>
        <v>&lt;33</v>
      </c>
      <c r="N10" s="28">
        <f t="shared" si="7"/>
        <v>590250</v>
      </c>
    </row>
    <row r="11" spans="1:14" s="3" customFormat="1" x14ac:dyDescent="0.25">
      <c r="A11" s="17" t="s">
        <v>17</v>
      </c>
      <c r="B11" s="27" t="s">
        <v>26</v>
      </c>
      <c r="C11" s="26">
        <v>83300</v>
      </c>
      <c r="D11" s="25">
        <v>83100</v>
      </c>
      <c r="E11" s="25">
        <v>82900</v>
      </c>
      <c r="F11" s="25"/>
      <c r="G11" s="25"/>
      <c r="H11" s="25"/>
      <c r="I11" s="25"/>
      <c r="J11" s="11">
        <f t="shared" si="4"/>
        <v>83100</v>
      </c>
      <c r="K11" s="22">
        <v>90</v>
      </c>
      <c r="L11" s="10">
        <f t="shared" si="5"/>
        <v>0.24</v>
      </c>
      <c r="M11" s="29" t="str">
        <f t="shared" si="6"/>
        <v>&lt;33</v>
      </c>
      <c r="N11" s="28">
        <f t="shared" si="7"/>
        <v>7479000</v>
      </c>
    </row>
    <row r="12" spans="1:14" s="3" customFormat="1" x14ac:dyDescent="0.25">
      <c r="A12" s="17" t="s">
        <v>18</v>
      </c>
      <c r="B12" s="27" t="s">
        <v>27</v>
      </c>
      <c r="C12" s="26">
        <v>27780</v>
      </c>
      <c r="D12" s="25">
        <v>28000</v>
      </c>
      <c r="E12" s="25">
        <v>28220</v>
      </c>
      <c r="F12" s="25"/>
      <c r="G12" s="25"/>
      <c r="H12" s="25"/>
      <c r="I12" s="25"/>
      <c r="J12" s="11">
        <f t="shared" si="4"/>
        <v>28000</v>
      </c>
      <c r="K12" s="22">
        <v>10</v>
      </c>
      <c r="L12" s="10">
        <f t="shared" si="5"/>
        <v>0.79</v>
      </c>
      <c r="M12" s="29" t="str">
        <f t="shared" si="6"/>
        <v>&lt;33</v>
      </c>
      <c r="N12" s="28">
        <f t="shared" si="7"/>
        <v>280000</v>
      </c>
    </row>
    <row r="13" spans="1:14" s="3" customFormat="1" x14ac:dyDescent="0.25">
      <c r="A13" s="17" t="s">
        <v>19</v>
      </c>
      <c r="B13" s="27" t="s">
        <v>25</v>
      </c>
      <c r="C13" s="26">
        <v>80860</v>
      </c>
      <c r="D13" s="25">
        <v>82060</v>
      </c>
      <c r="E13" s="25">
        <v>83260</v>
      </c>
      <c r="F13" s="25"/>
      <c r="G13" s="25"/>
      <c r="H13" s="25"/>
      <c r="I13" s="25"/>
      <c r="J13" s="11">
        <f t="shared" si="4"/>
        <v>82060</v>
      </c>
      <c r="K13" s="22">
        <v>10</v>
      </c>
      <c r="L13" s="10">
        <f t="shared" si="5"/>
        <v>1.46</v>
      </c>
      <c r="M13" s="29" t="str">
        <f t="shared" si="6"/>
        <v>&lt;33</v>
      </c>
      <c r="N13" s="28">
        <f t="shared" si="7"/>
        <v>820600</v>
      </c>
    </row>
    <row r="14" spans="1:14" ht="21.75" customHeight="1" x14ac:dyDescent="0.25">
      <c r="A14" s="9"/>
      <c r="B14" s="35"/>
      <c r="C14" s="35"/>
      <c r="D14" s="35"/>
      <c r="E14" s="35"/>
      <c r="F14" s="36"/>
      <c r="G14" s="36"/>
      <c r="H14" s="36"/>
      <c r="I14" s="36"/>
      <c r="J14" s="36"/>
      <c r="K14" s="35"/>
      <c r="L14" s="36"/>
      <c r="N14" s="2" t="s">
        <v>7</v>
      </c>
    </row>
    <row r="15" spans="1:14" s="7" customFormat="1" ht="21.75" customHeight="1" x14ac:dyDescent="0.25">
      <c r="A15" s="9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9"/>
      <c r="N15" s="2">
        <f>SUM(N8:N14)</f>
        <v>10000000</v>
      </c>
    </row>
    <row r="16" spans="1:14" x14ac:dyDescent="0.25">
      <c r="A16" s="9"/>
      <c r="D16" s="20"/>
      <c r="E16" s="21"/>
      <c r="F16" s="21"/>
      <c r="G16" s="21"/>
      <c r="H16" s="21"/>
      <c r="I16" s="21"/>
      <c r="L16" s="4"/>
      <c r="N16" s="12"/>
    </row>
    <row r="17" spans="1:17" x14ac:dyDescent="0.25">
      <c r="A17" s="19"/>
      <c r="D17" s="20"/>
      <c r="E17" s="21"/>
      <c r="F17" s="21"/>
      <c r="G17" s="21"/>
      <c r="H17" s="21"/>
      <c r="I17" s="21"/>
      <c r="L17" s="4"/>
      <c r="N17" s="2" t="s">
        <v>12</v>
      </c>
    </row>
    <row r="18" spans="1:17" x14ac:dyDescent="0.25">
      <c r="A18" s="19"/>
      <c r="L18" s="4"/>
      <c r="N18" s="2">
        <f>N15*0.05</f>
        <v>500000</v>
      </c>
    </row>
    <row r="19" spans="1:17" x14ac:dyDescent="0.25">
      <c r="A19" s="19"/>
      <c r="L19" s="4"/>
      <c r="N19" s="2" t="s">
        <v>13</v>
      </c>
    </row>
    <row r="20" spans="1:17" x14ac:dyDescent="0.25">
      <c r="A20" s="8"/>
      <c r="K20" s="4"/>
      <c r="L20" s="4"/>
      <c r="M20" s="4"/>
      <c r="N20" s="2">
        <f>N15*0.1</f>
        <v>1000000</v>
      </c>
    </row>
    <row r="21" spans="1:17" s="6" customFormat="1" x14ac:dyDescent="0.25">
      <c r="A21" s="5"/>
      <c r="B21" s="16"/>
      <c r="C21" s="4"/>
      <c r="D21" s="4"/>
      <c r="E21" s="4"/>
      <c r="F21" s="4"/>
      <c r="G21" s="4"/>
      <c r="H21" s="4"/>
      <c r="I21" s="4"/>
      <c r="J21" s="5"/>
      <c r="L21" s="5"/>
      <c r="M21" s="5"/>
      <c r="N21" s="5"/>
      <c r="O21" s="1"/>
      <c r="P21" s="1"/>
      <c r="Q21" s="1"/>
    </row>
    <row r="22" spans="1:17" s="6" customFormat="1" x14ac:dyDescent="0.25">
      <c r="A22" s="5"/>
      <c r="B22" s="16"/>
      <c r="C22" s="4"/>
      <c r="D22" s="4"/>
      <c r="E22" s="4"/>
      <c r="F22" s="4"/>
      <c r="G22" s="4"/>
      <c r="H22" s="4"/>
      <c r="I22" s="4"/>
      <c r="J22" s="5"/>
      <c r="L22" s="5"/>
      <c r="M22" s="5"/>
      <c r="N22" s="5"/>
      <c r="O22" s="1"/>
      <c r="P22" s="1"/>
      <c r="Q22" s="1"/>
    </row>
    <row r="23" spans="1:17" s="6" customFormat="1" x14ac:dyDescent="0.25">
      <c r="A23" s="5"/>
      <c r="B23" s="16"/>
      <c r="C23" s="4"/>
      <c r="D23" s="4"/>
      <c r="E23" s="4"/>
      <c r="F23" s="4"/>
      <c r="G23" s="4"/>
      <c r="H23" s="4"/>
      <c r="I23" s="4"/>
      <c r="J23" s="5"/>
      <c r="L23" s="5"/>
      <c r="M23" s="5"/>
      <c r="N23" s="5"/>
      <c r="O23" s="1"/>
      <c r="P23" s="1"/>
      <c r="Q23" s="1"/>
    </row>
    <row r="24" spans="1:17" s="6" customFormat="1" x14ac:dyDescent="0.25">
      <c r="A24" s="5"/>
      <c r="B24" s="16"/>
      <c r="C24" s="4"/>
      <c r="D24" s="4"/>
      <c r="E24" s="4"/>
      <c r="F24" s="4"/>
      <c r="G24" s="4"/>
      <c r="H24" s="4"/>
      <c r="I24" s="4"/>
      <c r="J24" s="4"/>
      <c r="L24" s="5"/>
      <c r="M24" s="5"/>
      <c r="N24" s="5"/>
      <c r="O24" s="1"/>
      <c r="P24" s="1"/>
      <c r="Q24" s="1"/>
    </row>
    <row r="25" spans="1:17" s="6" customFormat="1" x14ac:dyDescent="0.25">
      <c r="A25" s="5"/>
      <c r="B25" s="16"/>
      <c r="C25" s="4"/>
      <c r="D25" s="4"/>
      <c r="E25" s="4"/>
      <c r="F25" s="4"/>
      <c r="G25" s="4"/>
      <c r="H25" s="4"/>
      <c r="I25" s="4"/>
      <c r="J25" s="5"/>
      <c r="L25" s="5"/>
      <c r="M25" s="5"/>
      <c r="N25" s="5"/>
      <c r="O25" s="1"/>
      <c r="P25" s="1"/>
      <c r="Q25" s="1"/>
    </row>
    <row r="26" spans="1:17" s="6" customFormat="1" x14ac:dyDescent="0.25">
      <c r="A26" s="5"/>
      <c r="B26" s="16"/>
      <c r="C26" s="4"/>
      <c r="D26" s="4"/>
      <c r="E26" s="4"/>
      <c r="F26" s="4"/>
      <c r="G26" s="4"/>
      <c r="H26" s="4"/>
      <c r="I26" s="4"/>
      <c r="J26" s="5"/>
      <c r="L26" s="5"/>
      <c r="M26" s="5"/>
      <c r="N26" s="5"/>
      <c r="O26" s="1"/>
      <c r="P26" s="1"/>
      <c r="Q26" s="1"/>
    </row>
    <row r="27" spans="1:17" s="6" customFormat="1" x14ac:dyDescent="0.25">
      <c r="A27" s="5"/>
      <c r="B27" s="16"/>
      <c r="C27" s="4"/>
      <c r="D27" s="4"/>
      <c r="E27" s="4"/>
      <c r="F27" s="4"/>
      <c r="G27" s="4"/>
      <c r="H27" s="4"/>
      <c r="I27" s="4"/>
      <c r="J27" s="5"/>
      <c r="L27" s="5"/>
      <c r="M27" s="5"/>
      <c r="N27" s="5"/>
      <c r="O27" s="1"/>
      <c r="P27" s="1"/>
      <c r="Q27" s="1"/>
    </row>
    <row r="28" spans="1:17" s="6" customFormat="1" x14ac:dyDescent="0.25">
      <c r="A28" s="5"/>
      <c r="B28" s="16"/>
      <c r="C28" s="4"/>
      <c r="D28" s="4"/>
      <c r="E28" s="4"/>
      <c r="F28" s="4"/>
      <c r="G28" s="4"/>
      <c r="H28" s="4"/>
      <c r="I28" s="4"/>
      <c r="J28" s="5"/>
      <c r="L28" s="5"/>
      <c r="M28" s="5"/>
      <c r="N28" s="5"/>
      <c r="O28" s="1"/>
      <c r="P28" s="1"/>
      <c r="Q28" s="1"/>
    </row>
    <row r="29" spans="1:17" s="6" customFormat="1" x14ac:dyDescent="0.25">
      <c r="A29" s="5"/>
      <c r="B29" s="16"/>
      <c r="C29" s="4"/>
      <c r="D29" s="4"/>
      <c r="E29" s="4"/>
      <c r="F29" s="4"/>
      <c r="G29" s="4"/>
      <c r="H29" s="4"/>
      <c r="I29" s="4"/>
      <c r="J29" s="5"/>
      <c r="L29" s="5"/>
      <c r="M29" s="5"/>
      <c r="N29" s="5"/>
      <c r="O29" s="1"/>
      <c r="P29" s="1"/>
      <c r="Q29" s="1"/>
    </row>
  </sheetData>
  <autoFilter ref="A7:N15">
    <filterColumn colId="11" showButton="0"/>
  </autoFilter>
  <mergeCells count="4">
    <mergeCell ref="A1:N3"/>
    <mergeCell ref="A4:N6"/>
    <mergeCell ref="L7:M7"/>
    <mergeCell ref="B14:L15"/>
  </mergeCells>
  <phoneticPr fontId="3" type="noConversion"/>
  <conditionalFormatting sqref="M8:M13">
    <cfRule type="cellIs" dxfId="0" priority="1" operator="equal">
      <formula>"&gt;33"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Дибаева</dc:creator>
  <cp:lastModifiedBy>777</cp:lastModifiedBy>
  <cp:lastPrinted>2022-02-25T05:33:42Z</cp:lastPrinted>
  <dcterms:created xsi:type="dcterms:W3CDTF">2021-04-05T09:35:27Z</dcterms:created>
  <dcterms:modified xsi:type="dcterms:W3CDTF">2023-03-01T12:29:46Z</dcterms:modified>
</cp:coreProperties>
</file>