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55\расчет НМЦК\"/>
    </mc:Choice>
  </mc:AlternateContent>
  <xr:revisionPtr revIDLastSave="0" documentId="13_ncr:1_{D3071A20-759A-4DF5-9AA5-EB894057E7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асчет цены" sheetId="2" r:id="rId1"/>
  </sheets>
  <definedNames>
    <definedName name="_xlnm.Print_Area" localSheetId="0">'Расчет цены'!$A$1:$R$18</definedName>
  </definedNames>
  <calcPr calcId="191029"/>
</workbook>
</file>

<file path=xl/calcChain.xml><?xml version="1.0" encoding="utf-8"?>
<calcChain xmlns="http://schemas.openxmlformats.org/spreadsheetml/2006/main">
  <c r="O8" i="2" l="1"/>
  <c r="P8" i="2" s="1"/>
  <c r="Q8" i="2" s="1"/>
  <c r="R8" i="2" s="1"/>
  <c r="R9" i="2" s="1"/>
  <c r="L8" i="2"/>
  <c r="M8" i="2" s="1"/>
  <c r="N8" i="2" s="1"/>
  <c r="L10" i="2" l="1"/>
</calcChain>
</file>

<file path=xl/sharedStrings.xml><?xml version="1.0" encoding="utf-8"?>
<sst xmlns="http://schemas.openxmlformats.org/spreadsheetml/2006/main" count="35" uniqueCount="33">
  <si>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</si>
  <si>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</si>
  <si>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</si>
  <si>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</si>
  <si>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</si>
  <si>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</si>
  <si>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</si>
  <si>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рублей</t>
  </si>
  <si>
    <t>Данные реестра контрактов (руб./ед.изм.)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</si>
  <si>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</si>
  <si>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</si>
  <si>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</si>
  <si>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>ФИО</t>
  </si>
  <si>
    <t>ИТОГО:</t>
  </si>
  <si>
    <t>В результате проведенного расчета Н(М)ЦК контракта составила:</t>
  </si>
  <si>
    <t>Н(М)ЦК,  определяемая методом сопоставимых рыночных цен (анализа рынка)*</t>
  </si>
  <si>
    <t>Н(М)ЦК контракта с учетом округления цены за единицу (руб.)</t>
  </si>
  <si>
    <t>Дата</t>
  </si>
  <si>
    <t xml:space="preserve">Расчет начальной (максимальной) цены контракта (Н(М)ЦК)
</t>
  </si>
  <si>
    <t>вывод: Расчет начальной (максимальной) цены контракта произведен с помощью стандартных функций Excel. Поскольку коэффициент вариации меньше 33% использовались приведенные цены</t>
  </si>
  <si>
    <t>Расчет Н(М)ЦК произвел:</t>
  </si>
  <si>
    <r>
      <t>Средняя арифметическая цена за единицу     &lt;</t>
    </r>
    <r>
      <rPr>
        <b/>
        <i/>
        <sz val="8"/>
        <color indexed="8"/>
        <rFont val="Times New Roman"/>
        <family val="1"/>
        <charset val="204"/>
      </rPr>
      <t>ц</t>
    </r>
    <r>
      <rPr>
        <b/>
        <sz val="8"/>
        <color indexed="8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</si>
  <si>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8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</si>
  <si>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8"/>
        <color indexed="8"/>
        <rFont val="Times New Roman"/>
        <family val="1"/>
        <charset val="204"/>
      </rPr>
      <t>Расчет Н(М)ЦК по формуле</t>
    </r>
    <r>
      <rPr>
        <sz val="8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</si>
  <si>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rPr>
        <b/>
        <sz val="8"/>
        <color indexed="8"/>
        <rFont val="Times New Roman"/>
        <family val="1"/>
        <charset val="204"/>
      </rPr>
      <t>*</t>
    </r>
    <r>
      <rPr>
        <sz val="8"/>
        <color indexed="8"/>
        <rFont val="Times New Roman"/>
        <family val="1"/>
        <charset val="204"/>
      </rPr>
      <t xml:space="preserve">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(Метод сопоставимых рыночных цен (анализ рынка))</t>
    </r>
  </si>
  <si>
    <t>Наименование товара</t>
  </si>
  <si>
    <t>приложение №2 к извещению об аукционе</t>
  </si>
  <si>
    <t>кг</t>
  </si>
  <si>
    <t>Поставщик №2 вх. № 16  от 10.02.2023г.</t>
  </si>
  <si>
    <t>Поставщик №3 вх. № 20  от 27.02.2023г.</t>
  </si>
  <si>
    <t>Гринько И.М.</t>
  </si>
  <si>
    <t>Поставщик №1 вх. № 25 от 01.03.2023г.</t>
  </si>
  <si>
    <t>Свинина, б/к, т/б, заморозка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</si>
</sst>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6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208767</xdr:colOff>
      <xdr:row>6</xdr:row>
      <xdr:rowOff>952500</xdr:rowOff>
    </xdr:from>
    <xdr:to>
      <xdr:col>13</xdr:col>
      <xdr:colOff>822021</xdr:colOff>
      <xdr:row>6</xdr:row>
      <xdr:rowOff>1304925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8801" y="2309486"/>
          <a:ext cx="613254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58194</xdr:colOff>
      <xdr:row>6</xdr:row>
      <xdr:rowOff>963069</xdr:rowOff>
    </xdr:from>
    <xdr:to>
      <xdr:col>12</xdr:col>
      <xdr:colOff>874212</xdr:colOff>
      <xdr:row>6</xdr:row>
      <xdr:rowOff>1401219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07441" y="2320055"/>
          <a:ext cx="816018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</xdr:colOff>
      <xdr:row>6</xdr:row>
      <xdr:rowOff>1600200</xdr:rowOff>
    </xdr:from>
    <xdr:to>
      <xdr:col>14</xdr:col>
      <xdr:colOff>1504950</xdr:colOff>
      <xdr:row>6</xdr:row>
      <xdr:rowOff>1962150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51584" y="2957186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266700</xdr:colOff>
      <xdr:row>6</xdr:row>
      <xdr:rowOff>1400175</xdr:rowOff>
    </xdr:from>
    <xdr:to>
      <xdr:col>14</xdr:col>
      <xdr:colOff>419100</xdr:colOff>
      <xdr:row>6</xdr:row>
      <xdr:rowOff>1628775</xdr:rowOff>
    </xdr:to>
    <xdr:pic>
      <xdr:nvPicPr>
        <xdr:cNvPr id="1028" name="Picture 6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81900" y="24479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topLeftCell="A7" zoomScale="89" zoomScaleNormal="89" workbookViewId="0">
      <selection activeCell="R9" sqref="R9"/>
    </sheetView>
  </sheetViews>
  <sheetFormatPr defaultRowHeight="11.25" x14ac:dyDescent="0.2"/>
  <cols>
    <col min="1" max="1" width="3.140625" style="4" customWidth="1"/>
    <col min="2" max="2" width="19.140625" style="4" customWidth="1"/>
    <col min="3" max="3" width="4.42578125" style="4" customWidth="1"/>
    <col min="4" max="4" width="5.140625" style="4" customWidth="1"/>
    <col min="5" max="5" width="10.140625" style="4" customWidth="1"/>
    <col min="6" max="6" width="9.42578125" style="4" customWidth="1"/>
    <col min="7" max="7" width="9.5703125" style="4" customWidth="1"/>
    <col min="8" max="10" width="11.7109375" style="4" hidden="1" customWidth="1"/>
    <col min="11" max="11" width="11.42578125" style="4" hidden="1" customWidth="1"/>
    <col min="12" max="12" width="8.85546875" style="4" customWidth="1"/>
    <col min="13" max="13" width="15.42578125" style="4" customWidth="1"/>
    <col min="14" max="14" width="14.28515625" style="4" customWidth="1"/>
    <col min="15" max="15" width="22.7109375" style="4" customWidth="1"/>
    <col min="16" max="16" width="7.5703125" style="4" customWidth="1"/>
    <col min="17" max="17" width="7" style="4" customWidth="1"/>
    <col min="18" max="18" width="8.7109375" style="4" customWidth="1"/>
    <col min="19" max="19" width="20" style="4" customWidth="1"/>
    <col min="20" max="20" width="13.140625" style="4" customWidth="1"/>
    <col min="21" max="21" width="12.140625" style="4" customWidth="1"/>
    <col min="22" max="22" width="10.85546875" style="4" customWidth="1"/>
    <col min="23" max="16384" width="9.140625" style="4"/>
  </cols>
  <sheetData>
    <row r="1" spans="1:18" ht="2.25" customHeight="1" x14ac:dyDescent="0.2"/>
    <row r="2" spans="1:18" ht="63" hidden="1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52.5" hidden="1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39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9" t="s">
        <v>26</v>
      </c>
      <c r="Q4" s="59"/>
      <c r="R4" s="59"/>
    </row>
    <row r="5" spans="1:18" ht="26.25" customHeight="1" x14ac:dyDescent="0.2">
      <c r="A5" s="55" t="s">
        <v>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39" customHeight="1" x14ac:dyDescent="0.2">
      <c r="A6" s="56" t="s">
        <v>0</v>
      </c>
      <c r="B6" s="56" t="s">
        <v>25</v>
      </c>
      <c r="C6" s="47" t="s">
        <v>1</v>
      </c>
      <c r="D6" s="47" t="s">
        <v>2</v>
      </c>
      <c r="E6" s="45" t="s">
        <v>3</v>
      </c>
      <c r="F6" s="46"/>
      <c r="G6" s="57"/>
      <c r="H6" s="45" t="s">
        <v>8</v>
      </c>
      <c r="I6" s="46"/>
      <c r="J6" s="46"/>
      <c r="K6" s="47" t="s">
        <v>10</v>
      </c>
      <c r="L6" s="58" t="s">
        <v>11</v>
      </c>
      <c r="M6" s="58"/>
      <c r="N6" s="58"/>
      <c r="O6" s="42" t="s">
        <v>15</v>
      </c>
      <c r="P6" s="42"/>
      <c r="Q6" s="42"/>
      <c r="R6" s="42"/>
    </row>
    <row r="7" spans="1:18" ht="166.5" customHeight="1" x14ac:dyDescent="0.2">
      <c r="A7" s="56"/>
      <c r="B7" s="47"/>
      <c r="C7" s="48"/>
      <c r="D7" s="48"/>
      <c r="E7" s="38" t="s">
        <v>31</v>
      </c>
      <c r="F7" s="38" t="s">
        <v>28</v>
      </c>
      <c r="G7" s="38" t="s">
        <v>29</v>
      </c>
      <c r="H7" s="6" t="s">
        <v>9</v>
      </c>
      <c r="I7" s="6" t="s">
        <v>9</v>
      </c>
      <c r="J7" s="6" t="s">
        <v>9</v>
      </c>
      <c r="K7" s="48"/>
      <c r="L7" s="7" t="s">
        <v>21</v>
      </c>
      <c r="M7" s="7" t="s">
        <v>4</v>
      </c>
      <c r="N7" s="7" t="s">
        <v>22</v>
      </c>
      <c r="O7" s="8" t="s">
        <v>23</v>
      </c>
      <c r="P7" s="7" t="s">
        <v>5</v>
      </c>
      <c r="Q7" s="7" t="s">
        <v>6</v>
      </c>
      <c r="R7" s="7" t="s">
        <v>16</v>
      </c>
    </row>
    <row r="8" spans="1:18" ht="47.25" customHeight="1" x14ac:dyDescent="0.2">
      <c r="A8" s="9">
        <v>1</v>
      </c>
      <c r="B8" s="39" t="s">
        <v>32</v>
      </c>
      <c r="C8" s="10" t="s">
        <v>27</v>
      </c>
      <c r="D8" s="10">
        <v>600</v>
      </c>
      <c r="E8" s="11">
        <v>284</v>
      </c>
      <c r="F8" s="11">
        <v>285</v>
      </c>
      <c r="G8" s="11">
        <v>285</v>
      </c>
      <c r="H8" s="11">
        <v>0</v>
      </c>
      <c r="I8" s="11">
        <v>0</v>
      </c>
      <c r="J8" s="11">
        <v>0</v>
      </c>
      <c r="K8" s="12">
        <v>0</v>
      </c>
      <c r="L8" s="12">
        <f>AVERAGE(E8:G8)</f>
        <v>284.66666666666669</v>
      </c>
      <c r="M8" s="13">
        <f t="shared" ref="M8" si="0">SQRT(((SUM((POWER(E8-L8,2)),(POWER(F8-L8,2)),(POWER(G8-L8,2)))/(COLUMNS(E8:G8)-1))))</f>
        <v>0.57735026918962584</v>
      </c>
      <c r="N8" s="13">
        <f>M8/L8*100</f>
        <v>0.2028162538136859</v>
      </c>
      <c r="O8" s="14">
        <f>((D8/3)*(SUM(E8:G8)))</f>
        <v>170800</v>
      </c>
      <c r="P8" s="15">
        <f t="shared" ref="P8" si="1">O8/D8</f>
        <v>284.66666666666669</v>
      </c>
      <c r="Q8" s="14">
        <f>ROUNDDOWN(P8,2)</f>
        <v>284.66000000000003</v>
      </c>
      <c r="R8" s="16">
        <f t="shared" ref="R8" si="2">Q8*D8</f>
        <v>170796.00000000003</v>
      </c>
    </row>
    <row r="9" spans="1:18" s="25" customFormat="1" ht="15" customHeight="1" x14ac:dyDescent="0.2">
      <c r="A9" s="17"/>
      <c r="B9" s="18"/>
      <c r="C9" s="19"/>
      <c r="D9" s="20"/>
      <c r="E9" s="21"/>
      <c r="F9" s="21"/>
      <c r="G9" s="21"/>
      <c r="H9" s="21"/>
      <c r="I9" s="21"/>
      <c r="J9" s="21"/>
      <c r="K9" s="22"/>
      <c r="L9" s="23"/>
      <c r="M9" s="24"/>
      <c r="N9" s="24"/>
      <c r="O9" s="49" t="s">
        <v>13</v>
      </c>
      <c r="P9" s="49"/>
      <c r="Q9" s="50"/>
      <c r="R9" s="16">
        <f>SUM(R8:R8)</f>
        <v>170796.00000000003</v>
      </c>
    </row>
    <row r="10" spans="1:18" s="30" customFormat="1" ht="18.75" customHeight="1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26"/>
      <c r="L10" s="27">
        <f>R9</f>
        <v>170796.00000000003</v>
      </c>
      <c r="M10" s="28" t="s">
        <v>7</v>
      </c>
      <c r="N10" s="28"/>
      <c r="O10" s="28"/>
      <c r="P10" s="28"/>
      <c r="Q10" s="28"/>
      <c r="R10" s="29"/>
    </row>
    <row r="11" spans="1:18" ht="41.25" customHeight="1" x14ac:dyDescent="0.2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6.5" customHeight="1" x14ac:dyDescent="0.2">
      <c r="A12" s="31"/>
      <c r="B12" s="44" t="s">
        <v>19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53"/>
      <c r="O12" s="53"/>
      <c r="P12" s="53"/>
      <c r="Q12" s="53"/>
      <c r="R12" s="53"/>
    </row>
    <row r="13" spans="1:18" ht="15" customHeight="1" x14ac:dyDescent="0.2">
      <c r="A13" s="32" t="s">
        <v>20</v>
      </c>
      <c r="B13" s="32"/>
      <c r="L13" s="33" t="s">
        <v>30</v>
      </c>
    </row>
    <row r="14" spans="1:18" s="35" customFormat="1" ht="13.5" customHeight="1" x14ac:dyDescent="0.2">
      <c r="A14" s="32" t="s">
        <v>17</v>
      </c>
      <c r="B14" s="32"/>
      <c r="C14" s="52">
        <v>44986</v>
      </c>
      <c r="D14" s="51"/>
      <c r="E14" s="2"/>
      <c r="F14" s="34"/>
      <c r="L14" s="1" t="s">
        <v>12</v>
      </c>
      <c r="M14" s="2"/>
      <c r="N14" s="2"/>
      <c r="O14" s="2"/>
      <c r="P14" s="3"/>
      <c r="Q14" s="36"/>
    </row>
    <row r="15" spans="1:18" s="35" customFormat="1" x14ac:dyDescent="0.2">
      <c r="A15" s="37"/>
      <c r="B15" s="37"/>
      <c r="C15" s="37"/>
      <c r="D15" s="4"/>
      <c r="E15" s="2"/>
      <c r="F15" s="34"/>
      <c r="L15" s="1"/>
      <c r="M15" s="1"/>
      <c r="N15" s="1"/>
      <c r="O15" s="1"/>
      <c r="P15" s="3"/>
      <c r="Q15" s="36"/>
    </row>
    <row r="16" spans="1:18" s="35" customFormat="1" ht="11.25" customHeight="1" x14ac:dyDescent="0.2">
      <c r="A16" s="37"/>
      <c r="B16" s="37"/>
      <c r="C16" s="37"/>
      <c r="D16" s="4"/>
      <c r="E16" s="2"/>
      <c r="F16" s="34"/>
      <c r="L16" s="1"/>
      <c r="M16" s="1"/>
      <c r="N16" s="1"/>
      <c r="O16" s="1"/>
    </row>
    <row r="17" spans="1:15" ht="19.5" customHeight="1" x14ac:dyDescent="0.2">
      <c r="A17" s="40"/>
      <c r="B17" s="40"/>
      <c r="C17" s="51"/>
      <c r="D17" s="51"/>
      <c r="E17" s="51"/>
      <c r="F17" s="51"/>
      <c r="L17" s="33"/>
    </row>
    <row r="18" spans="1:15" s="35" customFormat="1" x14ac:dyDescent="0.2">
      <c r="A18" s="41"/>
      <c r="B18" s="41"/>
      <c r="C18" s="41"/>
      <c r="D18" s="4"/>
      <c r="E18" s="2"/>
      <c r="F18" s="34"/>
      <c r="L18" s="1"/>
      <c r="M18" s="2"/>
      <c r="N18" s="2"/>
      <c r="O18" s="2"/>
    </row>
  </sheetData>
  <mergeCells count="20">
    <mergeCell ref="A2:R3"/>
    <mergeCell ref="A5:R5"/>
    <mergeCell ref="A6:A7"/>
    <mergeCell ref="B6:B7"/>
    <mergeCell ref="C6:C7"/>
    <mergeCell ref="D6:D7"/>
    <mergeCell ref="E6:G6"/>
    <mergeCell ref="L6:N6"/>
    <mergeCell ref="P4:R4"/>
    <mergeCell ref="A17:B17"/>
    <mergeCell ref="A18:C18"/>
    <mergeCell ref="O6:R6"/>
    <mergeCell ref="A10:J10"/>
    <mergeCell ref="A11:R11"/>
    <mergeCell ref="H6:J6"/>
    <mergeCell ref="K6:K7"/>
    <mergeCell ref="O9:Q9"/>
    <mergeCell ref="C17:F17"/>
    <mergeCell ref="C14:D14"/>
    <mergeCell ref="B12:R12"/>
  </mergeCells>
  <phoneticPr fontId="0" type="noConversion"/>
  <pageMargins left="0.51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2023-02-27T10:18:19Z</cp:lastPrinted>
  <dcterms:created xsi:type="dcterms:W3CDTF">2014-01-15T18:15:09Z</dcterms:created>
  <dcterms:modified xsi:type="dcterms:W3CDTF">2023-03-10T08:40:37Z</dcterms:modified>
</cp:coreProperties>
</file>