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КИ\2023\04-04-2023 Уголь 1000 тн\"/>
    </mc:Choice>
  </mc:AlternateContent>
  <xr:revisionPtr revIDLastSave="0" documentId="13_ncr:1_{F675D611-2B8D-442D-8E4B-DC1C09C87E1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КДМ" sheetId="1" r:id="rId1"/>
  </sheets>
  <calcPr calcId="191029"/>
</workbook>
</file>

<file path=xl/calcChain.xml><?xml version="1.0" encoding="utf-8"?>
<calcChain xmlns="http://schemas.openxmlformats.org/spreadsheetml/2006/main">
  <c r="I10" i="1" l="1"/>
  <c r="J10" i="1" s="1"/>
  <c r="K10" i="1" s="1"/>
  <c r="L10" i="1"/>
  <c r="M10" i="1" l="1"/>
  <c r="N10" i="1" s="1"/>
  <c r="O10" i="1" s="1"/>
  <c r="O11" i="1" l="1"/>
</calcChain>
</file>

<file path=xl/sharedStrings.xml><?xml version="1.0" encoding="utf-8"?>
<sst xmlns="http://schemas.openxmlformats.org/spreadsheetml/2006/main" count="32" uniqueCount="32">
  <si>
    <t>№ п/п</t>
  </si>
  <si>
    <t>Кол-во</t>
  </si>
  <si>
    <t>Основные характеристики объекта закупки</t>
  </si>
  <si>
    <t xml:space="preserve">Используемый метод определения НМЦК </t>
  </si>
  <si>
    <t>Ед. измерения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</si>
  <si>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</si>
  <si>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</si>
  <si>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</si>
  <si>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t xml:space="preserve">Цена за единицу изм., </t>
    </r>
    <r>
      <rPr>
        <i/>
        <sz val="10"/>
        <color indexed="8"/>
        <rFont val="Times New Roman"/>
        <family val="1"/>
        <charset val="204"/>
      </rPr>
      <t>рублей</t>
    </r>
  </si>
  <si>
    <t>Коммерческие предложения (руб./ед.изм.)</t>
  </si>
  <si>
    <t>Однородность совокупности значений выявленных цен, используемых в расчете НМЦК</t>
  </si>
  <si>
    <t>НМЦК, определяемая методом сопоставимых рыночных цен (анализа рынка)*</t>
  </si>
  <si>
    <t>Расчет НМЦК по формуле, где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</si>
  <si>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r>
      <t xml:space="preserve">НМЦК  с учетом округления цены за единицу, </t>
    </r>
    <r>
      <rPr>
        <i/>
        <sz val="10"/>
        <color indexed="8"/>
        <rFont val="Times New Roman"/>
        <family val="1"/>
        <charset val="204"/>
      </rPr>
      <t>рублей</t>
    </r>
  </si>
  <si>
    <t xml:space="preserve">В связи с тем, что ценовая информация получена менее чем за 6 (шесть) месяцев от периода определения цены государственного контракта, использование корректирующих коэффициентов нецелесообразно.    </t>
  </si>
  <si>
    <t xml:space="preserve">* При определении НМЦК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НМЦК,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контрактов не позволяет проводить операции с такими значениями. Поэтому в случае необходимости Заказчиком применяется округление таких показателей.
</t>
  </si>
  <si>
    <t xml:space="preserve">ИТОГО: </t>
  </si>
  <si>
    <t xml:space="preserve">Наименование </t>
  </si>
  <si>
    <t xml:space="preserve">Метод сопоставимых рыночных цен (анализ рынка), с использованием ценовой информации </t>
  </si>
  <si>
    <r>
      <t xml:space="preserve">Цена за единицу изм. с округлением до сотых долей после запятой, </t>
    </r>
    <r>
      <rPr>
        <i/>
        <sz val="10"/>
        <color indexed="8"/>
        <rFont val="Times New Roman"/>
        <family val="1"/>
        <charset val="204"/>
      </rPr>
      <t>рублей</t>
    </r>
  </si>
  <si>
    <r>
      <t>Дата подготовки обоснования НМЦК</t>
    </r>
    <r>
      <rPr>
        <sz val="14"/>
        <color theme="1"/>
        <rFont val="Times New Roman"/>
        <family val="1"/>
        <charset val="204"/>
      </rPr>
      <t xml:space="preserve">: </t>
    </r>
  </si>
  <si>
    <t xml:space="preserve">Приложение </t>
  </si>
  <si>
    <t>К извещению о проведении запроса предложений</t>
  </si>
  <si>
    <t>Коммерческое предложение  № 1</t>
  </si>
  <si>
    <t xml:space="preserve">Коммерческое предложение         № 2 </t>
  </si>
  <si>
    <t>Коммерческое предложение    № 3</t>
  </si>
  <si>
    <t>Уголь марки Д</t>
  </si>
  <si>
    <t>тонн</t>
  </si>
  <si>
    <t>Закупка и доставка твердого топлива (уголь) для выработки тепловой энергии (пгт. Южно-Курильск, с. Отрада)</t>
  </si>
  <si>
    <t>Обоснование начальной (максимальной) цены контракта (Н(М)ЦК) на закупку и доставку твердого топлива (уголь) для выработки тепловой энергии (пгт. Южно-Курильск, с. Отрада)</t>
  </si>
  <si>
    <t>05.04.2023</t>
  </si>
  <si>
    <t>В результате проведенного расчета  НМЦК составила: 3 893 829,06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</si>
</sst>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/>
    <xf numFmtId="0" fontId="1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/>
    <xf numFmtId="4" fontId="9" fillId="0" borderId="0" xfId="0" applyNumberFormat="1" applyFont="1" applyAlignment="1">
      <alignment horizontal="center"/>
    </xf>
    <xf numFmtId="0" fontId="10" fillId="0" borderId="0" xfId="0" applyFont="1"/>
    <xf numFmtId="0" fontId="1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right"/>
    </xf>
    <xf numFmtId="0" fontId="0" fillId="2" borderId="0" xfId="0" applyFill="1"/>
    <xf numFmtId="14" fontId="2" fillId="2" borderId="0" xfId="0" applyNumberFormat="1" applyFont="1" applyFill="1"/>
    <xf numFmtId="0" fontId="5" fillId="2" borderId="1" xfId="0" applyFont="1" applyFill="1" applyBorder="1" applyAlignment="1">
      <alignment horizontal="center" vertical="top" wrapText="1"/>
    </xf>
    <xf numFmtId="0" fontId="0" fillId="0" borderId="9" xfId="0" applyBorder="1"/>
    <xf numFmtId="2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9" fillId="0" borderId="6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8</xdr:row>
      <xdr:rowOff>952500</xdr:rowOff>
    </xdr:from>
    <xdr:to>
      <xdr:col>11</xdr:col>
      <xdr:colOff>0</xdr:colOff>
      <xdr:row>8</xdr:row>
      <xdr:rowOff>1304925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4669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8</xdr:row>
      <xdr:rowOff>923925</xdr:rowOff>
    </xdr:from>
    <xdr:to>
      <xdr:col>9</xdr:col>
      <xdr:colOff>1019175</xdr:colOff>
      <xdr:row>8</xdr:row>
      <xdr:rowOff>1362075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2438400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247648</xdr:colOff>
      <xdr:row>8</xdr:row>
      <xdr:rowOff>1743075</xdr:rowOff>
    </xdr:from>
    <xdr:to>
      <xdr:col>11</xdr:col>
      <xdr:colOff>1485899</xdr:colOff>
      <xdr:row>9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48" y="5372100"/>
          <a:ext cx="123825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8</xdr:row>
      <xdr:rowOff>1400175</xdr:rowOff>
    </xdr:from>
    <xdr:to>
      <xdr:col>11</xdr:col>
      <xdr:colOff>419100</xdr:colOff>
      <xdr:row>8</xdr:row>
      <xdr:rowOff>1628775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2914650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8</xdr:row>
      <xdr:rowOff>1400175</xdr:rowOff>
    </xdr:from>
    <xdr:to>
      <xdr:col>11</xdr:col>
      <xdr:colOff>419100</xdr:colOff>
      <xdr:row>8</xdr:row>
      <xdr:rowOff>1628775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2914650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5"/>
  <sheetViews>
    <sheetView tabSelected="1" view="pageBreakPreview" topLeftCell="B7" zoomScale="115" zoomScaleNormal="100" zoomScaleSheetLayoutView="115" workbookViewId="0">
      <selection activeCell="C13" sqref="C13"/>
    </sheetView>
  </sheetViews>
  <sheetFormatPr defaultRowHeight="15" x14ac:dyDescent="0.25"/>
  <cols>
    <col min="1" max="1" width="6.42578125" customWidth="1"/>
    <col min="2" max="2" width="5.85546875" customWidth="1"/>
    <col min="3" max="3" width="27.7109375" customWidth="1"/>
    <col min="5" max="5" width="12.7109375" customWidth="1"/>
    <col min="6" max="6" width="15.28515625" customWidth="1"/>
    <col min="7" max="7" width="14.140625" customWidth="1"/>
    <col min="8" max="8" width="12.7109375" customWidth="1"/>
    <col min="9" max="9" width="14.5703125" customWidth="1"/>
    <col min="10" max="10" width="14.42578125" customWidth="1"/>
    <col min="11" max="11" width="12.28515625" customWidth="1"/>
    <col min="12" max="12" width="26" customWidth="1"/>
    <col min="13" max="13" width="12.5703125" customWidth="1"/>
    <col min="14" max="14" width="13.140625" customWidth="1"/>
    <col min="15" max="15" width="14.5703125" customWidth="1"/>
  </cols>
  <sheetData>
    <row r="2" spans="1:16" ht="18.75" x14ac:dyDescent="0.3">
      <c r="I2" s="23"/>
      <c r="J2" s="23"/>
      <c r="K2" s="23"/>
      <c r="L2" s="23"/>
      <c r="M2" s="23"/>
      <c r="N2" s="33" t="s">
        <v>21</v>
      </c>
      <c r="O2" s="34"/>
    </row>
    <row r="3" spans="1:16" x14ac:dyDescent="0.25">
      <c r="L3" s="37" t="s">
        <v>22</v>
      </c>
      <c r="M3" s="37"/>
      <c r="N3" s="37"/>
      <c r="O3" s="37"/>
      <c r="P3" s="37"/>
    </row>
    <row r="4" spans="1:16" ht="18.75" customHeight="1" x14ac:dyDescent="0.25">
      <c r="A4" s="27"/>
      <c r="B4" s="36" t="s">
        <v>29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6" ht="35.25" customHeight="1" x14ac:dyDescent="0.25">
      <c r="B5" s="31" t="s">
        <v>2</v>
      </c>
      <c r="C5" s="31"/>
      <c r="D5" s="35" t="s">
        <v>28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6" ht="36" customHeight="1" x14ac:dyDescent="0.25">
      <c r="B6" s="32" t="s">
        <v>3</v>
      </c>
      <c r="C6" s="32"/>
      <c r="D6" s="30" t="s">
        <v>18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6" ht="19.5" customHeight="1" x14ac:dyDescent="0.25">
      <c r="B7" s="3"/>
      <c r="C7" s="3"/>
      <c r="D7" s="4"/>
      <c r="E7" s="4"/>
      <c r="F7" s="4"/>
      <c r="G7" s="4"/>
      <c r="H7" s="4"/>
      <c r="I7" s="4"/>
      <c r="J7" s="4"/>
    </row>
    <row r="8" spans="1:16" ht="64.5" customHeight="1" x14ac:dyDescent="0.25">
      <c r="B8" s="38" t="s">
        <v>0</v>
      </c>
      <c r="C8" s="38" t="s">
        <v>17</v>
      </c>
      <c r="D8" s="45" t="s">
        <v>4</v>
      </c>
      <c r="E8" s="38" t="s">
        <v>1</v>
      </c>
      <c r="F8" s="45" t="s">
        <v>9</v>
      </c>
      <c r="G8" s="45"/>
      <c r="H8" s="45"/>
      <c r="I8" s="46" t="s">
        <v>10</v>
      </c>
      <c r="J8" s="46"/>
      <c r="K8" s="46"/>
      <c r="L8" s="47" t="s">
        <v>11</v>
      </c>
      <c r="M8" s="47"/>
      <c r="N8" s="47"/>
      <c r="O8" s="47"/>
    </row>
    <row r="9" spans="1:16" ht="160.5" customHeight="1" x14ac:dyDescent="0.25">
      <c r="A9" s="1"/>
      <c r="B9" s="39"/>
      <c r="C9" s="39"/>
      <c r="D9" s="38"/>
      <c r="E9" s="39"/>
      <c r="F9" s="26" t="s">
        <v>23</v>
      </c>
      <c r="G9" s="26" t="s">
        <v>24</v>
      </c>
      <c r="H9" s="26" t="s">
        <v>25</v>
      </c>
      <c r="I9" s="5" t="s">
        <v>5</v>
      </c>
      <c r="J9" s="5" t="s">
        <v>6</v>
      </c>
      <c r="K9" s="5" t="s">
        <v>7</v>
      </c>
      <c r="L9" s="6" t="s">
        <v>12</v>
      </c>
      <c r="M9" s="7" t="s">
        <v>8</v>
      </c>
      <c r="N9" s="7" t="s">
        <v>19</v>
      </c>
      <c r="O9" s="7" t="s">
        <v>13</v>
      </c>
    </row>
    <row r="10" spans="1:16" ht="36" customHeight="1" x14ac:dyDescent="0.25">
      <c r="B10" s="8">
        <v>1</v>
      </c>
      <c r="C10" s="22" t="s">
        <v>26</v>
      </c>
      <c r="D10" s="2" t="s">
        <v>27</v>
      </c>
      <c r="E10" s="9">
        <v>316.33999999999997</v>
      </c>
      <c r="F10" s="10">
        <v>13991</v>
      </c>
      <c r="G10" s="10">
        <v>8650</v>
      </c>
      <c r="H10" s="10">
        <v>14286</v>
      </c>
      <c r="I10" s="28">
        <f t="shared" ref="I10" si="0">AVERAGE(F10:H10)</f>
        <v>12309</v>
      </c>
      <c r="J10" s="28">
        <f>SQRT(((SUM((POWER(H10-I10,2)),(POWER(G10-I10,2)),(POWER(F10-I10,2)))/(3-1))))</f>
        <v>3172.2179937702895</v>
      </c>
      <c r="K10" s="11">
        <f>J10/I10*100</f>
        <v>25.771532974005112</v>
      </c>
      <c r="L10" s="29">
        <f t="shared" ref="L10" si="1">(F10+G10+H10)*E10/3</f>
        <v>3893829.06</v>
      </c>
      <c r="M10" s="12">
        <f t="shared" ref="M10" si="2">I10</f>
        <v>12309</v>
      </c>
      <c r="N10" s="12">
        <f t="shared" ref="N10" si="3">ROUNDUP(M10,2)</f>
        <v>12309</v>
      </c>
      <c r="O10" s="13">
        <f>N10*E10</f>
        <v>3893829.0599999996</v>
      </c>
    </row>
    <row r="11" spans="1:16" ht="18" customHeight="1" x14ac:dyDescent="0.25">
      <c r="B11" s="41" t="s">
        <v>16</v>
      </c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  <c r="O11" s="14">
        <f>SUM(O10:O10)</f>
        <v>3893829.0599999996</v>
      </c>
    </row>
    <row r="12" spans="1:16" ht="27" customHeight="1" x14ac:dyDescent="0.25">
      <c r="B12" s="15"/>
      <c r="C12" s="48" t="s">
        <v>31</v>
      </c>
      <c r="D12" s="48"/>
      <c r="E12" s="48"/>
      <c r="F12" s="48"/>
      <c r="G12" s="48"/>
      <c r="H12" s="48"/>
      <c r="I12" s="48"/>
      <c r="J12" s="48"/>
      <c r="K12" s="48"/>
      <c r="L12" s="48"/>
      <c r="M12" s="16"/>
      <c r="N12" s="17"/>
      <c r="O12" s="18"/>
    </row>
    <row r="13" spans="1:16" ht="26.25" customHeight="1" x14ac:dyDescent="0.25">
      <c r="B13" s="15"/>
      <c r="C13" s="19" t="s">
        <v>14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1:16" ht="18.75" x14ac:dyDescent="0.3">
      <c r="C14" s="21" t="s">
        <v>20</v>
      </c>
      <c r="E14" s="24"/>
      <c r="F14" s="25" t="s">
        <v>30</v>
      </c>
      <c r="G14" s="24"/>
      <c r="H14" s="24"/>
      <c r="I14" s="24"/>
      <c r="J14" s="24"/>
      <c r="K14" s="24"/>
      <c r="L14" s="24"/>
      <c r="M14" s="24"/>
      <c r="N14" s="24"/>
      <c r="O14" s="24"/>
    </row>
    <row r="15" spans="1:16" ht="77.25" customHeight="1" x14ac:dyDescent="0.25">
      <c r="B15" s="40" t="s">
        <v>15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</sheetData>
  <mergeCells count="17">
    <mergeCell ref="B8:B9"/>
    <mergeCell ref="C8:C9"/>
    <mergeCell ref="B15:O15"/>
    <mergeCell ref="B11:N11"/>
    <mergeCell ref="D8:D9"/>
    <mergeCell ref="E8:E9"/>
    <mergeCell ref="F8:H8"/>
    <mergeCell ref="I8:K8"/>
    <mergeCell ref="L8:O8"/>
    <mergeCell ref="C12:L12"/>
    <mergeCell ref="D6:O6"/>
    <mergeCell ref="B5:C5"/>
    <mergeCell ref="B6:C6"/>
    <mergeCell ref="N2:O2"/>
    <mergeCell ref="D5:O5"/>
    <mergeCell ref="B4:O4"/>
    <mergeCell ref="L3:P3"/>
  </mergeCells>
  <pageMargins left="0.23622047244094491" right="0.23622047244094491" top="0.59055118110236227" bottom="0.55118110236220474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КДМ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N_Kiryanov</dc:creator>
  <cp:lastModifiedBy>Пользователь</cp:lastModifiedBy>
  <cp:lastPrinted>2023-04-05T04:13:15Z</cp:lastPrinted>
  <dcterms:created xsi:type="dcterms:W3CDTF">2016-04-18T13:57:24Z</dcterms:created>
  <dcterms:modified xsi:type="dcterms:W3CDTF">2023-04-05T04:45:50Z</dcterms:modified>
</cp:coreProperties>
</file>