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zzzz\OneDrive\Рабочий стол\TORGI TEK 4\111 ТОРГИ 2023\! ОЗП 2023 2024 гг\Закупка №07 Дымососы, муфты\"/>
    </mc:Choice>
  </mc:AlternateContent>
  <bookViews>
    <workbookView xWindow="1050" yWindow="420" windowWidth="14400" windowHeight="12435"/>
  </bookViews>
  <sheets>
    <sheet name="ДН, Муфты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8" i="2" l="1"/>
  <c r="E16" i="2" l="1"/>
  <c r="H16" i="2" s="1"/>
  <c r="I16" i="2" s="1"/>
  <c r="H23" i="2" l="1"/>
  <c r="I23" i="2" l="1"/>
  <c r="H20" i="2" l="1"/>
  <c r="I20" i="2" s="1"/>
  <c r="H22" i="2" l="1"/>
  <c r="I22" i="2" s="1"/>
  <c r="H21" i="2"/>
  <c r="I21" i="2" s="1"/>
  <c r="H19" i="2"/>
  <c r="I19" i="2" s="1"/>
  <c r="H15" i="2"/>
  <c r="H11" i="2"/>
  <c r="I11" i="2" s="1"/>
  <c r="H12" i="2"/>
  <c r="I12" i="2" s="1"/>
  <c r="H10" i="2"/>
  <c r="I10" i="2" s="1"/>
  <c r="I15" i="2"/>
  <c r="I17" i="2" s="1"/>
  <c r="I13" i="2" l="1"/>
  <c r="I24" i="2"/>
  <c r="I25" i="2" l="1"/>
</calcChain>
</file>

<file path=xl/sharedStrings.xml><?xml version="1.0" encoding="utf-8"?>
<sst xmlns="http://schemas.openxmlformats.org/spreadsheetml/2006/main" count="42" uniqueCount="35">
  <si>
    <t>Наименование материала или оборудования</t>
  </si>
  <si>
    <t>Ед. изм.</t>
  </si>
  <si>
    <t>Стоимость за ед. с НДС, руб.</t>
  </si>
  <si>
    <t>Общая стоимость с НДС, руб.</t>
  </si>
  <si>
    <t>шт</t>
  </si>
  <si>
    <t>Всего по Шагонарскому участку</t>
  </si>
  <si>
    <t>шт.</t>
  </si>
  <si>
    <t>Всего по Хову-Аксынскому участку</t>
  </si>
  <si>
    <t>№, п/п</t>
  </si>
  <si>
    <t>Всего по Ак-Довуракскому участку</t>
  </si>
  <si>
    <t>Хову-Аксынский участок (в 850 м западнее от с. Хову-Аксы)</t>
  </si>
  <si>
    <t>ИТОГО по всем участкам</t>
  </si>
  <si>
    <t>Шагонарский участок  (г. Шагонар, ул. Энергетиков, д. 9)</t>
  </si>
  <si>
    <t>Количество</t>
  </si>
  <si>
    <t>Ролик с подшипником для ШЗУ (блоки Д300 ПСКМ) ГОСТ 6267-74</t>
  </si>
  <si>
    <t>Дымосос ДН-17 полной комплектации левого вращения (улитка, ходовая часть, направляющий аппарат, рабочее колесо с валом), но без электродвигателя (параметры эл.дв. мощность 160 кВт, 1000 обор/мин)</t>
  </si>
  <si>
    <t xml:space="preserve">Дымосос ДН-12,5Х правого вращения полной комплектации (улитка, рабочее колесо, направляющий аппарат, ходовая часть), без электродвигателя. </t>
  </si>
  <si>
    <t>Рабочее колесо с валом дымососа ДН-12,5Х</t>
  </si>
  <si>
    <t>Муфты упругие втулочно-пальцевые ГОСТ 21424-93 на вал Д-15,5 (дымосос) d= 90мм  на эл. двиг. d= 100 мм</t>
  </si>
  <si>
    <t>комплект (пара)</t>
  </si>
  <si>
    <t>Средняя стоимость за ед. с НДС, руб</t>
  </si>
  <si>
    <t>Муфта упругие втулочно-пальцевая, диаметр на эл.двигатель =80мм, диаметр ходовой части = 70 мм  (чертеж прилагается)</t>
  </si>
  <si>
    <t>Ак-Довуракский участок (г. Ак-Довурак, ул. Заводская, д. 1)</t>
  </si>
  <si>
    <t>Рабочее колесо с валом, левого вращения на дымосос Д15,5</t>
  </si>
  <si>
    <t xml:space="preserve">Дымосос ДН-12,5Х правого вращения полной комплектации (улитка, рабочее колесо, направляющий аппарат, ходовая часть), с электродвигателем А225М4У1, 55 кВт, 1000 обор/мин </t>
  </si>
  <si>
    <t>Ходовая часть дымососа Д15,5</t>
  </si>
  <si>
    <t xml:space="preserve">Рабочее колесо с улиткой дымососа ДН-17 левого вращения (улитка-корпус, рабочее колесо). Чертеж прилагается. </t>
  </si>
  <si>
    <t>КП -1 от  28.04.2023</t>
  </si>
  <si>
    <t>КП-2  от 28.04.2023</t>
  </si>
  <si>
    <t>КП-3  от 28.04.2023</t>
  </si>
  <si>
    <t>Приложение № 1  в Технической части – Структура НМЦ</t>
  </si>
  <si>
    <t>Обоснование</t>
  </si>
  <si>
    <t>Метод сопоставимых рыночных цен (анализ рынка): для определения НМЦ закупки применялся метод сопоставимых рыночных цен. Источником информации для расчета являются коммерческие предложения, указанные в таблице</t>
  </si>
  <si>
    <t>начальной (максимальной) цены закупки «НМЦ» на  поставку вспомогательного оборудования для нужд ГУП РТ "УК ТЭК 4"</t>
  </si>
  <si>
    <t xml:space="preserve">Н(М)Ц закупки  с учетом НДС 20% (руб.) –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</si>
</sst>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#,##0\ _₽"/>
    <numFmt numFmtId="167" formatCode="_-* #,##0_-;\-* #,##0_-;_-* &quot;-&quot;??_-;_-@_-"/>
    <numFmt numFmtId="168" formatCode="#,##0.00\ _₽"/>
  </numFmts>
  <fonts count="8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165" fontId="2" fillId="0" borderId="0" xfId="0" applyNumberFormat="1" applyFont="1" applyBorder="1" applyAlignment="1">
      <alignment horizontal="right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167" fontId="3" fillId="3" borderId="1" xfId="1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165" fontId="1" fillId="3" borderId="1" xfId="1" applyNumberFormat="1" applyFont="1" applyFill="1" applyBorder="1" applyAlignment="1">
      <alignment horizontal="center" vertical="center" wrapText="1"/>
    </xf>
    <xf numFmtId="165" fontId="1" fillId="3" borderId="4" xfId="0" applyNumberFormat="1" applyFont="1" applyFill="1" applyBorder="1" applyAlignment="1">
      <alignment horizontal="center" vertical="center" wrapText="1"/>
    </xf>
    <xf numFmtId="165" fontId="5" fillId="3" borderId="1" xfId="1" applyNumberFormat="1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8" fontId="3" fillId="2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3" borderId="1" xfId="1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left" vertical="center" wrapText="1"/>
    </xf>
    <xf numFmtId="168" fontId="1" fillId="3" borderId="1" xfId="1" applyNumberFormat="1" applyFont="1" applyFill="1" applyBorder="1" applyAlignment="1">
      <alignment horizontal="center" vertical="center" wrapText="1"/>
    </xf>
    <xf numFmtId="168" fontId="6" fillId="2" borderId="1" xfId="0" applyNumberFormat="1" applyFont="1" applyFill="1" applyBorder="1" applyAlignment="1">
      <alignment horizontal="right" vertical="center" wrapText="1"/>
    </xf>
    <xf numFmtId="164" fontId="1" fillId="2" borderId="1" xfId="1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horizontal="center" vertical="center" wrapText="1"/>
    </xf>
    <xf numFmtId="165" fontId="1" fillId="2" borderId="6" xfId="0" applyNumberFormat="1" applyFont="1" applyFill="1" applyBorder="1" applyAlignment="1">
      <alignment horizontal="center"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165" fontId="1" fillId="2" borderId="3" xfId="0" applyNumberFormat="1" applyFont="1" applyFill="1" applyBorder="1" applyAlignment="1">
      <alignment horizontal="center" vertical="center" wrapText="1"/>
    </xf>
    <xf numFmtId="165" fontId="1" fillId="2" borderId="4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168" fontId="2" fillId="0" borderId="0" xfId="0" applyNumberFormat="1" applyFont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zoomScale="75" zoomScaleNormal="75" workbookViewId="0">
      <selection activeCell="J38" sqref="J38"/>
    </sheetView>
  </sheetViews>
  <sheetFormatPr defaultRowHeight="15.75" x14ac:dyDescent="0.25"/>
  <cols>
    <col min="1" max="1" width="4.85546875" style="2" customWidth="1"/>
    <col min="2" max="2" width="49.7109375" style="3" customWidth="1"/>
    <col min="3" max="3" width="10.28515625" style="4" customWidth="1"/>
    <col min="4" max="4" width="12.42578125" style="4" customWidth="1"/>
    <col min="5" max="5" width="17.42578125" style="5" customWidth="1"/>
    <col min="6" max="6" width="16.85546875" style="5" customWidth="1"/>
    <col min="7" max="8" width="16.7109375" style="5" customWidth="1"/>
    <col min="9" max="9" width="16.140625" style="5" customWidth="1"/>
    <col min="10" max="10" width="10.42578125" customWidth="1"/>
    <col min="11" max="11" width="8" customWidth="1"/>
  </cols>
  <sheetData>
    <row r="1" spans="1:16" x14ac:dyDescent="0.25">
      <c r="A1" s="42" t="s">
        <v>30</v>
      </c>
      <c r="B1" s="42"/>
      <c r="C1" s="42"/>
      <c r="D1" s="42"/>
      <c r="E1" s="42"/>
      <c r="F1" s="42"/>
      <c r="G1" s="42"/>
      <c r="H1" s="42"/>
    </row>
    <row r="2" spans="1:16" x14ac:dyDescent="0.25">
      <c r="A2" s="43" t="s">
        <v>31</v>
      </c>
      <c r="B2" s="43"/>
      <c r="C2" s="43"/>
      <c r="D2" s="43"/>
      <c r="E2" s="43"/>
      <c r="F2" s="43"/>
      <c r="G2" s="43"/>
      <c r="H2" s="43"/>
    </row>
    <row r="3" spans="1:16" x14ac:dyDescent="0.25">
      <c r="A3" s="43" t="s">
        <v>33</v>
      </c>
      <c r="B3" s="43"/>
      <c r="C3" s="43"/>
      <c r="D3" s="43"/>
      <c r="E3" s="43"/>
      <c r="F3" s="43"/>
      <c r="G3" s="43"/>
      <c r="H3" s="43"/>
    </row>
    <row r="4" spans="1:16" x14ac:dyDescent="0.25">
      <c r="A4" s="44" t="s">
        <v>32</v>
      </c>
      <c r="B4" s="44"/>
      <c r="C4" s="44"/>
      <c r="D4" s="44"/>
      <c r="E4" s="44"/>
      <c r="F4" s="44"/>
      <c r="G4" s="44"/>
      <c r="H4" s="44"/>
    </row>
    <row r="5" spans="1:16" x14ac:dyDescent="0.25">
      <c r="A5" s="44"/>
      <c r="B5" s="44"/>
      <c r="C5" s="44"/>
      <c r="D5" s="44"/>
      <c r="E5" s="44"/>
      <c r="F5" s="44"/>
      <c r="G5" s="44"/>
      <c r="H5" s="44"/>
    </row>
    <row r="7" spans="1:16" ht="34.5" customHeight="1" x14ac:dyDescent="0.25">
      <c r="A7" s="28" t="s">
        <v>8</v>
      </c>
      <c r="B7" s="29" t="s">
        <v>0</v>
      </c>
      <c r="C7" s="29" t="s">
        <v>1</v>
      </c>
      <c r="D7" s="29" t="s">
        <v>13</v>
      </c>
      <c r="E7" s="30" t="s">
        <v>2</v>
      </c>
      <c r="F7" s="31"/>
      <c r="G7" s="32"/>
      <c r="H7" s="33" t="s">
        <v>20</v>
      </c>
      <c r="I7" s="33" t="s">
        <v>3</v>
      </c>
    </row>
    <row r="8" spans="1:16" s="1" customFormat="1" ht="63.75" customHeight="1" x14ac:dyDescent="0.25">
      <c r="A8" s="28"/>
      <c r="B8" s="29"/>
      <c r="C8" s="29"/>
      <c r="D8" s="29"/>
      <c r="E8" s="15" t="s">
        <v>27</v>
      </c>
      <c r="F8" s="15" t="s">
        <v>28</v>
      </c>
      <c r="G8" s="15" t="s">
        <v>29</v>
      </c>
      <c r="H8" s="34"/>
      <c r="I8" s="34"/>
    </row>
    <row r="9" spans="1:16" s="1" customFormat="1" ht="24.75" customHeight="1" x14ac:dyDescent="0.25">
      <c r="A9" s="35" t="s">
        <v>22</v>
      </c>
      <c r="B9" s="35"/>
      <c r="C9" s="35"/>
      <c r="D9" s="35"/>
      <c r="E9" s="35"/>
      <c r="F9" s="35"/>
      <c r="G9" s="35"/>
      <c r="H9" s="35"/>
      <c r="I9" s="35"/>
    </row>
    <row r="10" spans="1:16" s="1" customFormat="1" ht="42.75" customHeight="1" x14ac:dyDescent="0.25">
      <c r="A10" s="7">
        <v>1</v>
      </c>
      <c r="B10" s="13" t="s">
        <v>23</v>
      </c>
      <c r="C10" s="7" t="s">
        <v>4</v>
      </c>
      <c r="D10" s="7">
        <v>1</v>
      </c>
      <c r="E10" s="14">
        <v>203000</v>
      </c>
      <c r="F10" s="14">
        <v>210000</v>
      </c>
      <c r="G10" s="14">
        <v>213500</v>
      </c>
      <c r="H10" s="22">
        <f>(E10+F10+G10)/3</f>
        <v>208833.33333333334</v>
      </c>
      <c r="I10" s="23">
        <f t="shared" ref="I10:I12" si="0">D10*H10</f>
        <v>208833.33333333334</v>
      </c>
    </row>
    <row r="11" spans="1:16" s="1" customFormat="1" ht="39.75" customHeight="1" x14ac:dyDescent="0.25">
      <c r="A11" s="7">
        <v>2</v>
      </c>
      <c r="B11" s="10" t="s">
        <v>25</v>
      </c>
      <c r="C11" s="7" t="s">
        <v>4</v>
      </c>
      <c r="D11" s="7">
        <v>1</v>
      </c>
      <c r="E11" s="14">
        <v>281200</v>
      </c>
      <c r="F11" s="14">
        <v>290000</v>
      </c>
      <c r="G11" s="14">
        <v>300000</v>
      </c>
      <c r="H11" s="22">
        <f t="shared" ref="H11:H12" si="1">(E11+F11+G11)/3</f>
        <v>290400</v>
      </c>
      <c r="I11" s="23">
        <f t="shared" si="0"/>
        <v>290400</v>
      </c>
    </row>
    <row r="12" spans="1:16" s="1" customFormat="1" ht="52.5" customHeight="1" x14ac:dyDescent="0.25">
      <c r="A12" s="7">
        <v>3</v>
      </c>
      <c r="B12" s="9" t="s">
        <v>18</v>
      </c>
      <c r="C12" s="6" t="s">
        <v>19</v>
      </c>
      <c r="D12" s="6">
        <v>1</v>
      </c>
      <c r="E12" s="14">
        <v>30000</v>
      </c>
      <c r="F12" s="14">
        <v>30000</v>
      </c>
      <c r="G12" s="14">
        <v>32000</v>
      </c>
      <c r="H12" s="22">
        <f t="shared" si="1"/>
        <v>30666.666666666668</v>
      </c>
      <c r="I12" s="23">
        <f t="shared" si="0"/>
        <v>30666.666666666668</v>
      </c>
    </row>
    <row r="13" spans="1:16" s="1" customFormat="1" ht="18" customHeight="1" x14ac:dyDescent="0.25">
      <c r="A13" s="36" t="s">
        <v>9</v>
      </c>
      <c r="B13" s="37"/>
      <c r="C13" s="37"/>
      <c r="D13" s="38"/>
      <c r="E13" s="11"/>
      <c r="F13" s="12"/>
      <c r="G13" s="12"/>
      <c r="H13" s="12"/>
      <c r="I13" s="24">
        <f>SUM(I10:I12)</f>
        <v>529900</v>
      </c>
    </row>
    <row r="14" spans="1:16" ht="22.5" customHeight="1" x14ac:dyDescent="0.25">
      <c r="A14" s="39" t="s">
        <v>12</v>
      </c>
      <c r="B14" s="39"/>
      <c r="C14" s="39"/>
      <c r="D14" s="39"/>
      <c r="E14" s="39"/>
      <c r="F14" s="39"/>
      <c r="G14" s="39"/>
      <c r="H14" s="39"/>
      <c r="I14" s="39"/>
      <c r="J14" s="1"/>
      <c r="K14" s="1"/>
      <c r="L14" s="1"/>
      <c r="M14" s="1"/>
      <c r="N14" s="1"/>
      <c r="O14" s="1"/>
      <c r="P14" s="1"/>
    </row>
    <row r="15" spans="1:16" ht="96.75" customHeight="1" x14ac:dyDescent="0.25">
      <c r="A15" s="19">
        <v>4</v>
      </c>
      <c r="B15" s="8" t="s">
        <v>15</v>
      </c>
      <c r="C15" s="7" t="s">
        <v>4</v>
      </c>
      <c r="D15" s="6">
        <v>1</v>
      </c>
      <c r="E15" s="14">
        <v>668150</v>
      </c>
      <c r="F15" s="14">
        <v>690000</v>
      </c>
      <c r="G15" s="14">
        <v>700000</v>
      </c>
      <c r="H15" s="25">
        <f>(E15+F15+G15)/3</f>
        <v>686050</v>
      </c>
      <c r="I15" s="22">
        <f t="shared" ref="I15:I16" si="2">D15*H15</f>
        <v>686050</v>
      </c>
      <c r="J15" s="1"/>
      <c r="K15" s="1"/>
      <c r="L15" s="1"/>
      <c r="M15" s="1"/>
      <c r="N15" s="1"/>
      <c r="O15" s="1"/>
      <c r="P15" s="1"/>
    </row>
    <row r="16" spans="1:16" ht="52.5" customHeight="1" x14ac:dyDescent="0.25">
      <c r="A16" s="21">
        <v>5</v>
      </c>
      <c r="B16" s="8" t="s">
        <v>26</v>
      </c>
      <c r="C16" s="7" t="s">
        <v>4</v>
      </c>
      <c r="D16" s="6">
        <v>1</v>
      </c>
      <c r="E16" s="14">
        <f>203000+25000</f>
        <v>228000</v>
      </c>
      <c r="F16" s="14"/>
      <c r="G16" s="14"/>
      <c r="H16" s="25">
        <f>E16</f>
        <v>228000</v>
      </c>
      <c r="I16" s="22">
        <f t="shared" si="2"/>
        <v>228000</v>
      </c>
      <c r="J16" s="1"/>
      <c r="K16" s="1"/>
      <c r="L16" s="1"/>
      <c r="M16" s="1"/>
      <c r="N16" s="1"/>
      <c r="O16" s="1"/>
      <c r="P16" s="1"/>
    </row>
    <row r="17" spans="1:16" ht="18" customHeight="1" x14ac:dyDescent="0.25">
      <c r="A17" s="40" t="s">
        <v>5</v>
      </c>
      <c r="B17" s="40"/>
      <c r="C17" s="40"/>
      <c r="D17" s="40"/>
      <c r="E17" s="40"/>
      <c r="F17" s="18"/>
      <c r="G17" s="18"/>
      <c r="H17" s="18"/>
      <c r="I17" s="26">
        <f>SUM(I15:I16)</f>
        <v>914050</v>
      </c>
      <c r="J17" s="1"/>
      <c r="K17" s="1"/>
      <c r="L17" s="1"/>
      <c r="M17" s="1"/>
      <c r="N17" s="1"/>
      <c r="O17" s="1"/>
      <c r="P17" s="1"/>
    </row>
    <row r="18" spans="1:16" ht="35.25" customHeight="1" x14ac:dyDescent="0.25">
      <c r="A18" s="41" t="s">
        <v>10</v>
      </c>
      <c r="B18" s="41"/>
      <c r="C18" s="41"/>
      <c r="D18" s="41"/>
      <c r="E18" s="41"/>
      <c r="F18" s="41"/>
      <c r="G18" s="41"/>
      <c r="H18" s="41"/>
      <c r="I18" s="41"/>
      <c r="J18" s="1"/>
      <c r="K18" s="1"/>
      <c r="L18" s="1"/>
      <c r="M18" s="1"/>
      <c r="N18" s="1"/>
      <c r="O18" s="1"/>
      <c r="P18" s="1"/>
    </row>
    <row r="19" spans="1:16" ht="81.75" customHeight="1" x14ac:dyDescent="0.25">
      <c r="A19" s="6">
        <v>6</v>
      </c>
      <c r="B19" s="8" t="s">
        <v>24</v>
      </c>
      <c r="C19" s="7" t="s">
        <v>6</v>
      </c>
      <c r="D19" s="7">
        <v>1</v>
      </c>
      <c r="E19" s="14">
        <v>624100</v>
      </c>
      <c r="F19" s="14">
        <v>620000</v>
      </c>
      <c r="G19" s="14">
        <v>650000</v>
      </c>
      <c r="H19" s="22">
        <f>(E19+F19+G19)/3</f>
        <v>631366.66666666663</v>
      </c>
      <c r="I19" s="27">
        <f t="shared" ref="I19:I23" si="3">D19*H19</f>
        <v>631366.66666666663</v>
      </c>
      <c r="J19" s="1"/>
      <c r="K19" s="1"/>
      <c r="L19" s="1"/>
      <c r="M19" s="1"/>
      <c r="N19" s="1"/>
      <c r="O19" s="1"/>
      <c r="P19" s="1"/>
    </row>
    <row r="20" spans="1:16" ht="69.75" customHeight="1" x14ac:dyDescent="0.25">
      <c r="A20" s="6">
        <v>7</v>
      </c>
      <c r="B20" s="8" t="s">
        <v>16</v>
      </c>
      <c r="C20" s="7" t="s">
        <v>6</v>
      </c>
      <c r="D20" s="7">
        <v>1</v>
      </c>
      <c r="E20" s="14">
        <v>370000</v>
      </c>
      <c r="F20" s="14">
        <v>430000</v>
      </c>
      <c r="G20" s="14">
        <v>400000</v>
      </c>
      <c r="H20" s="22">
        <f>(E20+F20+G20)/3</f>
        <v>400000</v>
      </c>
      <c r="I20" s="27">
        <f t="shared" si="3"/>
        <v>400000</v>
      </c>
      <c r="J20" s="1"/>
      <c r="K20" s="1"/>
      <c r="L20" s="1"/>
      <c r="M20" s="1"/>
      <c r="N20" s="1"/>
      <c r="O20" s="1"/>
      <c r="P20" s="1"/>
    </row>
    <row r="21" spans="1:16" ht="33" customHeight="1" x14ac:dyDescent="0.25">
      <c r="A21" s="6">
        <v>8</v>
      </c>
      <c r="B21" s="8" t="s">
        <v>17</v>
      </c>
      <c r="C21" s="7" t="s">
        <v>4</v>
      </c>
      <c r="D21" s="7">
        <v>1</v>
      </c>
      <c r="E21" s="14">
        <v>80600</v>
      </c>
      <c r="F21" s="14">
        <v>100000</v>
      </c>
      <c r="G21" s="14">
        <v>90000</v>
      </c>
      <c r="H21" s="22">
        <f>(E21+F21+G21)/3</f>
        <v>90200</v>
      </c>
      <c r="I21" s="27">
        <f t="shared" si="3"/>
        <v>90200</v>
      </c>
      <c r="J21" s="1"/>
      <c r="K21" s="1"/>
      <c r="L21" s="1"/>
      <c r="M21" s="1"/>
      <c r="N21" s="1"/>
      <c r="O21" s="1"/>
      <c r="P21" s="1"/>
    </row>
    <row r="22" spans="1:16" ht="33" customHeight="1" x14ac:dyDescent="0.25">
      <c r="A22" s="6">
        <v>9</v>
      </c>
      <c r="B22" s="17" t="s">
        <v>14</v>
      </c>
      <c r="C22" s="7" t="s">
        <v>4</v>
      </c>
      <c r="D22" s="7">
        <v>10</v>
      </c>
      <c r="E22" s="16">
        <v>14650</v>
      </c>
      <c r="F22" s="16">
        <v>20000</v>
      </c>
      <c r="G22" s="14">
        <v>17000</v>
      </c>
      <c r="H22" s="22">
        <f t="shared" ref="H22" si="4">(E22+F22+G22)/3</f>
        <v>17216.666666666668</v>
      </c>
      <c r="I22" s="27">
        <f>D22*H22</f>
        <v>172166.66666666669</v>
      </c>
      <c r="J22" s="1"/>
      <c r="K22" s="1"/>
      <c r="L22" s="1"/>
      <c r="M22" s="1"/>
      <c r="N22" s="1"/>
      <c r="O22" s="1"/>
      <c r="P22" s="1"/>
    </row>
    <row r="23" spans="1:16" ht="54" customHeight="1" x14ac:dyDescent="0.25">
      <c r="A23" s="6">
        <v>10</v>
      </c>
      <c r="B23" s="17" t="s">
        <v>21</v>
      </c>
      <c r="C23" s="7" t="s">
        <v>19</v>
      </c>
      <c r="D23" s="7">
        <v>1</v>
      </c>
      <c r="E23" s="16">
        <v>24999</v>
      </c>
      <c r="F23" s="16">
        <v>35000</v>
      </c>
      <c r="G23" s="14">
        <v>30000</v>
      </c>
      <c r="H23" s="22">
        <f>(G23+E23)/3</f>
        <v>18333</v>
      </c>
      <c r="I23" s="27">
        <f t="shared" si="3"/>
        <v>18333</v>
      </c>
      <c r="J23" s="1"/>
      <c r="K23" s="1"/>
      <c r="L23" s="1"/>
      <c r="M23" s="1"/>
      <c r="N23" s="1"/>
      <c r="O23" s="1"/>
      <c r="P23" s="1"/>
    </row>
    <row r="24" spans="1:16" x14ac:dyDescent="0.25">
      <c r="A24" s="40" t="s">
        <v>7</v>
      </c>
      <c r="B24" s="40"/>
      <c r="C24" s="40"/>
      <c r="D24" s="40"/>
      <c r="E24" s="40"/>
      <c r="F24" s="18"/>
      <c r="G24" s="18"/>
      <c r="H24" s="18"/>
      <c r="I24" s="26">
        <f>SUM(I19:I23)</f>
        <v>1312066.3333333333</v>
      </c>
      <c r="J24" s="1"/>
      <c r="K24" s="1"/>
      <c r="L24" s="1"/>
      <c r="M24" s="1"/>
      <c r="N24" s="1"/>
      <c r="O24" s="1"/>
      <c r="P24" s="1"/>
    </row>
    <row r="25" spans="1:16" x14ac:dyDescent="0.25">
      <c r="A25" s="40" t="s">
        <v>11</v>
      </c>
      <c r="B25" s="40"/>
      <c r="C25" s="40"/>
      <c r="D25" s="40"/>
      <c r="E25" s="40"/>
      <c r="F25" s="18"/>
      <c r="G25" s="18"/>
      <c r="H25" s="18"/>
      <c r="I25" s="20">
        <f>I24+I17+I13</f>
        <v>2756016.333333333</v>
      </c>
      <c r="J25" s="1"/>
      <c r="K25" s="1"/>
      <c r="L25" s="1"/>
      <c r="M25" s="1"/>
      <c r="N25" s="1"/>
      <c r="O25" s="1"/>
      <c r="P25" s="1"/>
    </row>
    <row r="26" spans="1:16" x14ac:dyDescent="0.25">
      <c r="J26" s="1"/>
      <c r="K26" s="1"/>
      <c r="L26" s="1"/>
      <c r="M26" s="1"/>
      <c r="N26" s="1"/>
      <c r="O26" s="1"/>
      <c r="P26" s="1"/>
    </row>
    <row r="27" spans="1:16" x14ac:dyDescent="0.25">
      <c r="J27" s="1"/>
      <c r="K27" s="1"/>
      <c r="L27" s="1"/>
      <c r="M27" s="1"/>
      <c r="N27" s="1"/>
      <c r="O27" s="1"/>
      <c r="P27" s="1"/>
    </row>
    <row r="28" spans="1:16" x14ac:dyDescent="0.25">
      <c r="A28" s="45" t="s">
        <v>34</v>
      </c>
      <c r="B28" s="45"/>
      <c r="C28" s="45"/>
      <c r="D28" s="45"/>
      <c r="E28" s="46">
        <f>I25</f>
        <v>2756016.333333333</v>
      </c>
      <c r="J28" s="1"/>
      <c r="K28" s="1"/>
      <c r="L28" s="1"/>
      <c r="M28" s="1"/>
      <c r="N28" s="1"/>
      <c r="O28" s="1"/>
      <c r="P28" s="1"/>
    </row>
    <row r="29" spans="1:16" x14ac:dyDescent="0.25">
      <c r="A29" s="45"/>
      <c r="B29" s="45"/>
      <c r="C29" s="45"/>
      <c r="D29" s="45"/>
      <c r="E29" s="46"/>
      <c r="J29" s="1"/>
      <c r="K29" s="1"/>
      <c r="L29" s="1"/>
      <c r="M29" s="1"/>
      <c r="N29" s="1"/>
      <c r="O29" s="1"/>
      <c r="P29" s="1"/>
    </row>
    <row r="30" spans="1:16" x14ac:dyDescent="0.25">
      <c r="J30" s="1"/>
      <c r="K30" s="1"/>
      <c r="L30" s="1"/>
      <c r="M30" s="1"/>
      <c r="N30" s="1"/>
      <c r="O30" s="1"/>
      <c r="P30" s="1"/>
    </row>
    <row r="31" spans="1:16" x14ac:dyDescent="0.25">
      <c r="J31" s="1"/>
      <c r="K31" s="1"/>
      <c r="L31" s="1"/>
      <c r="M31" s="1"/>
      <c r="N31" s="1"/>
      <c r="O31" s="1"/>
      <c r="P31" s="1"/>
    </row>
    <row r="32" spans="1:16" x14ac:dyDescent="0.25">
      <c r="J32" s="1"/>
      <c r="K32" s="1"/>
      <c r="L32" s="1"/>
      <c r="M32" s="1"/>
      <c r="N32" s="1"/>
      <c r="O32" s="1"/>
      <c r="P32" s="1"/>
    </row>
    <row r="33" spans="10:16" x14ac:dyDescent="0.25">
      <c r="J33" s="1"/>
      <c r="K33" s="1"/>
      <c r="L33" s="1"/>
      <c r="M33" s="1"/>
      <c r="N33" s="1"/>
      <c r="O33" s="1"/>
      <c r="P33" s="1"/>
    </row>
    <row r="34" spans="10:16" x14ac:dyDescent="0.25">
      <c r="J34" s="1"/>
      <c r="K34" s="1"/>
      <c r="L34" s="1"/>
      <c r="M34" s="1"/>
      <c r="N34" s="1"/>
      <c r="O34" s="1"/>
      <c r="P34" s="1"/>
    </row>
    <row r="35" spans="10:16" x14ac:dyDescent="0.25">
      <c r="J35" s="1"/>
      <c r="K35" s="1"/>
      <c r="L35" s="1"/>
      <c r="M35" s="1"/>
      <c r="N35" s="1"/>
      <c r="O35" s="1"/>
      <c r="P35" s="1"/>
    </row>
    <row r="36" spans="10:16" x14ac:dyDescent="0.25">
      <c r="J36" s="1"/>
      <c r="K36" s="1"/>
      <c r="L36" s="1"/>
      <c r="M36" s="1"/>
      <c r="N36" s="1"/>
      <c r="O36" s="1"/>
      <c r="P36" s="1"/>
    </row>
    <row r="37" spans="10:16" x14ac:dyDescent="0.25">
      <c r="J37" s="1"/>
      <c r="K37" s="1"/>
      <c r="L37" s="1"/>
      <c r="M37" s="1"/>
      <c r="N37" s="1"/>
      <c r="O37" s="1"/>
      <c r="P37" s="1"/>
    </row>
  </sheetData>
  <mergeCells count="18">
    <mergeCell ref="A28:D29"/>
    <mergeCell ref="E28:E29"/>
    <mergeCell ref="A17:E17"/>
    <mergeCell ref="A18:I18"/>
    <mergeCell ref="A24:E24"/>
    <mergeCell ref="A25:E25"/>
    <mergeCell ref="I7:I8"/>
    <mergeCell ref="A9:I9"/>
    <mergeCell ref="A13:D13"/>
    <mergeCell ref="A14:I14"/>
    <mergeCell ref="H7:H8"/>
    <mergeCell ref="A7:A8"/>
    <mergeCell ref="B7:B8"/>
    <mergeCell ref="C7:C8"/>
    <mergeCell ref="D7:D8"/>
    <mergeCell ref="E7:G7"/>
    <mergeCell ref="A1:H1"/>
    <mergeCell ref="A4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ДН, Муфты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ПТО (2020)</dc:creator>
  <cp:lastModifiedBy>Тумен Монгуш</cp:lastModifiedBy>
  <cp:lastPrinted>2023-03-24T04:59:20Z</cp:lastPrinted>
  <dcterms:created xsi:type="dcterms:W3CDTF">2022-01-25T05:34:30Z</dcterms:created>
  <dcterms:modified xsi:type="dcterms:W3CDTF">2023-05-16T10:17:56Z</dcterms:modified>
</cp:coreProperties>
</file>