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120" yWindow="120" windowWidth="9720" windowHeight="7320"/>
  </bookViews>
  <sheets>
    <sheet name="Лист3" sheetId="3" r:id="rId1"/>
  </sheets>
  <calcPr calcId="124519"/>
</workbook>
</file>

<file path=xl/calcChain.xml><?xml version="1.0" encoding="utf-8"?>
<calcChain xmlns="http://schemas.openxmlformats.org/spreadsheetml/2006/main">
  <c r="O11" i="3"/>
  <c r="Q11" s="1"/>
  <c r="P11" s="1"/>
  <c r="J11"/>
  <c r="G11"/>
  <c r="D11"/>
  <c r="D9"/>
  <c r="D10"/>
  <c r="O9"/>
  <c r="Q9" s="1"/>
  <c r="J10"/>
  <c r="J9"/>
  <c r="G10"/>
  <c r="G9"/>
  <c r="O10"/>
  <c r="S11" l="1"/>
  <c r="S9"/>
  <c r="S10"/>
  <c r="Q10"/>
  <c r="P9"/>
  <c r="S12" l="1"/>
  <c r="P10"/>
</calcChain>
</file>

<file path=xl/sharedStrings.xml><?xml version="1.0" encoding="utf-8"?>
<sst xmlns="http://schemas.openxmlformats.org/spreadsheetml/2006/main" count="36" uniqueCount="28">
  <si>
    <t>Наименование</t>
  </si>
  <si>
    <t>Кол-во товара (работы, услуги) (ед.)</t>
  </si>
  <si>
    <t>Средняя цена</t>
  </si>
  <si>
    <t>Расчет коэф.вариации (V), %</t>
  </si>
  <si>
    <t>Если Kv &lt; 33%, то НМЦК однородная</t>
  </si>
  <si>
    <t>Кол-во товара  (работ, услуг)</t>
  </si>
  <si>
    <t>(определение  НМЦК методом сопостовимых рыночных цен (анализа рынка)</t>
  </si>
  <si>
    <t>Начальная (максимальная) цена по позиции (руб.) за ед.</t>
  </si>
  <si>
    <t>Начальная (максимальная) цена  (рублей)</t>
  </si>
  <si>
    <t>* Расчет начальной (максимальной) цены по позиции производится по формуле:</t>
  </si>
  <si>
    <t>Используе-мое количество значений</t>
  </si>
  <si>
    <t>Итого</t>
  </si>
  <si>
    <t>где:
 - НМЦК, определяемая методом сопоставимых рыночных цен (анализа рынка);
v - количество (объем) закупаемого товара (работы, услуги);
n - количество значений, используемых в расчете;
i - номер источника ценовой информации;
 - - цена единицы товара, работы, услуги, представленная в источнике с номером i, скорректированная с учетом коэффициентов (индексов), применяемых   для пересчета 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</t>
  </si>
  <si>
    <t>Стоимость (руб.)</t>
  </si>
  <si>
    <t>Количество</t>
  </si>
  <si>
    <t>Цена                     (за 1 ед.)</t>
  </si>
  <si>
    <t xml:space="preserve">Информация   </t>
  </si>
  <si>
    <t>Ед.                                  измерения</t>
  </si>
  <si>
    <t>л</t>
  </si>
  <si>
    <t xml:space="preserve">Бензин автомобильный   АИ-92 экологического класса не ниже К5  (розничная реализация) </t>
  </si>
  <si>
    <t xml:space="preserve">Бензин автомобильный   АИ-95  экологического класса не ниже К5   (розничная реализация) </t>
  </si>
  <si>
    <t xml:space="preserve">Часть 4. «Обоснование начальной (максимальной) 
цены контракта»
</t>
  </si>
  <si>
    <t>Приобретение бензина автомобильного, экологического класса не ниже К5 (розничная реализация)</t>
  </si>
  <si>
    <t xml:space="preserve">Дизельное топливо (ОПТИ) по сезону </t>
  </si>
  <si>
    <t xml:space="preserve"> №1              (ИКУ 17413003260741301001)</t>
  </si>
  <si>
    <t>№ 2 (ИКУ 17706592947253902001)</t>
  </si>
  <si>
    <t>№ 3 (ИКУ 16317048228631701001</t>
  </si>
  <si>
    <t>УТВЕРЖДАЮ:
Директор КМП "Универсал"
_______________/Д.А. Семячков/
«07» июня  2023 г.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</si>
</sst>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#,##0.0"/>
  </numFmts>
  <fonts count="14">
    <font>
      <sz val="10"/>
      <name val="Arial"/>
    </font>
    <font>
      <sz val="10"/>
      <name val="Arial"/>
    </font>
    <font>
      <u/>
      <sz val="10"/>
      <color indexed="12"/>
      <name val="Arial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8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/>
    <xf numFmtId="0" fontId="5" fillId="0" borderId="0" xfId="0" applyFont="1"/>
    <xf numFmtId="0" fontId="5" fillId="0" borderId="0" xfId="0" applyFont="1" applyAlignment="1"/>
    <xf numFmtId="0" fontId="7" fillId="0" borderId="1" xfId="0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4" fontId="10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" fontId="10" fillId="0" borderId="1" xfId="2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4" fontId="10" fillId="0" borderId="6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" fontId="7" fillId="2" borderId="6" xfId="0" applyNumberFormat="1" applyFont="1" applyFill="1" applyBorder="1" applyAlignment="1">
      <alignment horizontal="center" vertical="center" wrapText="1"/>
    </xf>
    <xf numFmtId="4" fontId="7" fillId="2" borderId="3" xfId="2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2" applyNumberFormat="1" applyFont="1" applyFill="1" applyBorder="1" applyAlignment="1">
      <alignment horizontal="center" vertical="center" wrapText="1"/>
    </xf>
    <xf numFmtId="2" fontId="7" fillId="2" borderId="1" xfId="2" applyNumberFormat="1" applyFont="1" applyFill="1" applyBorder="1" applyAlignment="1">
      <alignment horizontal="center" vertical="center" wrapText="1"/>
    </xf>
    <xf numFmtId="1" fontId="7" fillId="2" borderId="1" xfId="2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left" wrapText="1"/>
    </xf>
    <xf numFmtId="4" fontId="7" fillId="2" borderId="1" xfId="0" applyNumberFormat="1" applyFont="1" applyFill="1" applyBorder="1" applyAlignment="1">
      <alignment horizontal="left" vertical="center" wrapText="1" indent="2"/>
    </xf>
    <xf numFmtId="49" fontId="5" fillId="0" borderId="5" xfId="0" applyNumberFormat="1" applyFont="1" applyBorder="1" applyAlignment="1">
      <alignment horizontal="left" vertical="top" wrapText="1"/>
    </xf>
    <xf numFmtId="0" fontId="7" fillId="2" borderId="4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right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1" applyFont="1" applyBorder="1" applyAlignment="1" applyProtection="1">
      <alignment horizontal="center" vertical="center" wrapText="1"/>
    </xf>
    <xf numFmtId="0" fontId="7" fillId="0" borderId="8" xfId="1" applyFont="1" applyBorder="1" applyAlignment="1" applyProtection="1">
      <alignment horizontal="center" vertical="center" wrapText="1"/>
    </xf>
    <xf numFmtId="0" fontId="7" fillId="0" borderId="4" xfId="1" applyFont="1" applyBorder="1" applyAlignment="1" applyProtection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0" xfId="0" applyFont="1" applyAlignment="1"/>
    <xf numFmtId="0" fontId="5" fillId="0" borderId="0" xfId="0" applyFont="1" applyAlignment="1">
      <alignment horizontal="justify" wrapText="1"/>
    </xf>
    <xf numFmtId="0" fontId="5" fillId="0" borderId="0" xfId="0" applyFont="1" applyAlignment="1">
      <alignment horizontal="left" wrapText="1"/>
    </xf>
    <xf numFmtId="14" fontId="5" fillId="0" borderId="0" xfId="0" applyNumberFormat="1" applyFont="1" applyAlignment="1">
      <alignment horizontal="left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3">
    <cellStyle name="Гиперссылка" xfId="1" builtinId="8"/>
    <cellStyle name="Обычный" xfId="0" builtinId="0"/>
    <cellStyle name="Финансовый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209551</xdr:rowOff>
    </xdr:from>
    <xdr:to>
      <xdr:col>5</xdr:col>
      <xdr:colOff>220980</xdr:colOff>
      <xdr:row>13</xdr:row>
      <xdr:rowOff>297181</xdr:rowOff>
    </xdr:to>
    <xdr:pic>
      <xdr:nvPicPr>
        <xdr:cNvPr id="116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0" y="4758691"/>
          <a:ext cx="3764280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7"/>
  <sheetViews>
    <sheetView tabSelected="1" topLeftCell="A13" zoomScaleSheetLayoutView="75" workbookViewId="0">
      <selection activeCell="F9" sqref="F9"/>
    </sheetView>
  </sheetViews>
  <sheetFormatPr defaultColWidth="9.140625" defaultRowHeight="15"/>
  <cols>
    <col min="1" max="1" width="2.7109375" style="11" customWidth="1"/>
    <col min="2" max="2" width="27.5703125" style="19" customWidth="1"/>
    <col min="3" max="3" width="7" style="22" customWidth="1"/>
    <col min="4" max="4" width="11.140625" style="3" customWidth="1"/>
    <col min="5" max="5" width="7.7109375" style="3" customWidth="1"/>
    <col min="6" max="6" width="8.7109375" style="3" customWidth="1"/>
    <col min="7" max="7" width="9.7109375" style="3" customWidth="1"/>
    <col min="8" max="8" width="7.85546875" style="3" customWidth="1"/>
    <col min="9" max="9" width="8" style="3" customWidth="1"/>
    <col min="10" max="10" width="10.7109375" style="3" customWidth="1"/>
    <col min="11" max="11" width="8.42578125" style="3" customWidth="1"/>
    <col min="12" max="12" width="8.28515625" style="3" customWidth="1"/>
    <col min="13" max="13" width="6.28515625" style="3" customWidth="1"/>
    <col min="14" max="14" width="7.140625" style="3" customWidth="1"/>
    <col min="15" max="15" width="8.85546875" style="3" customWidth="1"/>
    <col min="16" max="16" width="8.140625" style="3" customWidth="1"/>
    <col min="17" max="17" width="10" style="3" customWidth="1"/>
    <col min="18" max="18" width="7.5703125" style="3" customWidth="1"/>
    <col min="19" max="19" width="14" style="3" customWidth="1"/>
    <col min="20" max="16384" width="9.140625" style="3"/>
  </cols>
  <sheetData>
    <row r="1" spans="1:19" ht="77.25" customHeight="1">
      <c r="B1" s="2"/>
      <c r="C1" s="21"/>
      <c r="D1" s="1"/>
      <c r="E1" s="1"/>
      <c r="F1" s="1"/>
      <c r="G1" s="1"/>
      <c r="H1" s="1"/>
      <c r="I1" s="1"/>
      <c r="J1" s="1"/>
      <c r="K1" s="1"/>
      <c r="L1" s="1"/>
      <c r="N1" s="2"/>
      <c r="O1" s="2"/>
      <c r="P1" s="54" t="s">
        <v>27</v>
      </c>
      <c r="Q1" s="54"/>
      <c r="R1" s="54"/>
      <c r="S1" s="54"/>
    </row>
    <row r="2" spans="1:19">
      <c r="B2" s="2"/>
      <c r="C2" s="2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9" ht="33.75" customHeight="1">
      <c r="A3" s="58" t="s">
        <v>21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</row>
    <row r="4" spans="1:19" ht="25.5" customHeight="1">
      <c r="A4" s="48" t="s">
        <v>22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19" ht="18" customHeight="1">
      <c r="A5" s="64" t="s">
        <v>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</row>
    <row r="6" spans="1:19" s="1" customFormat="1" ht="23.25" customHeight="1">
      <c r="A6" s="59"/>
      <c r="B6" s="52" t="s">
        <v>0</v>
      </c>
      <c r="C6" s="49" t="s">
        <v>17</v>
      </c>
      <c r="D6" s="55" t="s">
        <v>16</v>
      </c>
      <c r="E6" s="70"/>
      <c r="F6" s="70"/>
      <c r="G6" s="70"/>
      <c r="H6" s="70"/>
      <c r="I6" s="70"/>
      <c r="J6" s="70"/>
      <c r="K6" s="70"/>
      <c r="L6" s="71"/>
      <c r="M6" s="61" t="s">
        <v>10</v>
      </c>
      <c r="N6" s="60" t="s">
        <v>1</v>
      </c>
      <c r="O6" s="49" t="s">
        <v>2</v>
      </c>
      <c r="P6" s="49" t="s">
        <v>3</v>
      </c>
      <c r="Q6" s="60" t="s">
        <v>7</v>
      </c>
      <c r="R6" s="60" t="s">
        <v>5</v>
      </c>
      <c r="S6" s="60" t="s">
        <v>8</v>
      </c>
    </row>
    <row r="7" spans="1:19" s="1" customFormat="1" ht="31.5" customHeight="1">
      <c r="A7" s="59"/>
      <c r="B7" s="53"/>
      <c r="C7" s="50"/>
      <c r="D7" s="55" t="s">
        <v>24</v>
      </c>
      <c r="E7" s="56"/>
      <c r="F7" s="57"/>
      <c r="G7" s="55" t="s">
        <v>25</v>
      </c>
      <c r="H7" s="56"/>
      <c r="I7" s="57"/>
      <c r="J7" s="55" t="s">
        <v>26</v>
      </c>
      <c r="K7" s="56"/>
      <c r="L7" s="57"/>
      <c r="M7" s="62"/>
      <c r="N7" s="60"/>
      <c r="O7" s="50"/>
      <c r="P7" s="51"/>
      <c r="Q7" s="60"/>
      <c r="R7" s="60"/>
      <c r="S7" s="60"/>
    </row>
    <row r="8" spans="1:19" s="1" customFormat="1" ht="47.45" customHeight="1">
      <c r="A8" s="59"/>
      <c r="B8" s="53"/>
      <c r="C8" s="50"/>
      <c r="D8" s="8" t="s">
        <v>13</v>
      </c>
      <c r="E8" s="10" t="s">
        <v>14</v>
      </c>
      <c r="F8" s="9" t="s">
        <v>15</v>
      </c>
      <c r="G8" s="8" t="s">
        <v>13</v>
      </c>
      <c r="H8" s="10" t="s">
        <v>14</v>
      </c>
      <c r="I8" s="9" t="s">
        <v>15</v>
      </c>
      <c r="J8" s="8" t="s">
        <v>13</v>
      </c>
      <c r="K8" s="10" t="s">
        <v>14</v>
      </c>
      <c r="L8" s="9" t="s">
        <v>15</v>
      </c>
      <c r="M8" s="63"/>
      <c r="N8" s="60"/>
      <c r="O8" s="51"/>
      <c r="P8" s="8" t="s">
        <v>4</v>
      </c>
      <c r="Q8" s="60"/>
      <c r="R8" s="60"/>
      <c r="S8" s="60"/>
    </row>
    <row r="9" spans="1:19" s="13" customFormat="1" ht="39.6" customHeight="1">
      <c r="A9" s="27">
        <v>1</v>
      </c>
      <c r="B9" s="44" t="s">
        <v>19</v>
      </c>
      <c r="C9" s="39" t="s">
        <v>18</v>
      </c>
      <c r="D9" s="28">
        <f>E9*F9</f>
        <v>297045</v>
      </c>
      <c r="E9" s="27">
        <v>6300</v>
      </c>
      <c r="F9" s="37">
        <v>47.15</v>
      </c>
      <c r="G9" s="30">
        <f>H9*I9</f>
        <v>296730</v>
      </c>
      <c r="H9" s="27">
        <v>6300</v>
      </c>
      <c r="I9" s="31">
        <v>47.1</v>
      </c>
      <c r="J9" s="31">
        <f>K9*L9</f>
        <v>299565</v>
      </c>
      <c r="K9" s="27">
        <v>6300</v>
      </c>
      <c r="L9" s="32">
        <v>47.55</v>
      </c>
      <c r="M9" s="33">
        <v>3</v>
      </c>
      <c r="N9" s="34">
        <v>1</v>
      </c>
      <c r="O9" s="35">
        <f>(F9+I9+L9)/M9*N9</f>
        <v>47.266666666666673</v>
      </c>
      <c r="P9" s="35">
        <f t="shared" ref="P9:P11" si="0">(SQRT((SUMX2MY2(F9,O9)+SUMX2MY2(I9,O9)+SUMX2MY2(L9,O9))/(M9-N9)))/Q9*100</f>
        <v>0.52181412506433256</v>
      </c>
      <c r="Q9" s="36">
        <f>O9</f>
        <v>47.266666666666673</v>
      </c>
      <c r="R9" s="40">
        <v>6300</v>
      </c>
      <c r="S9" s="41">
        <f>(D9+G9+J9)/3</f>
        <v>297780</v>
      </c>
    </row>
    <row r="10" spans="1:19" s="13" customFormat="1" ht="41.45" customHeight="1">
      <c r="A10" s="27">
        <v>2</v>
      </c>
      <c r="B10" s="43" t="s">
        <v>20</v>
      </c>
      <c r="C10" s="27" t="s">
        <v>18</v>
      </c>
      <c r="D10" s="28">
        <f t="shared" ref="D10:D11" si="1">E10*F10</f>
        <v>150450</v>
      </c>
      <c r="E10" s="27">
        <v>3000</v>
      </c>
      <c r="F10" s="29">
        <v>50.15</v>
      </c>
      <c r="G10" s="30">
        <f t="shared" ref="G10:G11" si="2">H10*I10</f>
        <v>153000</v>
      </c>
      <c r="H10" s="27">
        <v>3000</v>
      </c>
      <c r="I10" s="31">
        <v>51</v>
      </c>
      <c r="J10" s="31">
        <f t="shared" ref="J10:J11" si="3">K10*L10</f>
        <v>157740</v>
      </c>
      <c r="K10" s="27">
        <v>3000</v>
      </c>
      <c r="L10" s="32">
        <v>52.58</v>
      </c>
      <c r="M10" s="33">
        <v>3</v>
      </c>
      <c r="N10" s="34">
        <v>1</v>
      </c>
      <c r="O10" s="35">
        <f t="shared" ref="O10:O11" si="4">(F10+I10+L10)/M10*N10</f>
        <v>51.243333333333339</v>
      </c>
      <c r="P10" s="35">
        <f t="shared" si="0"/>
        <v>2.4064391291757015</v>
      </c>
      <c r="Q10" s="45">
        <f>O10</f>
        <v>51.243333333333339</v>
      </c>
      <c r="R10" s="40">
        <v>3000</v>
      </c>
      <c r="S10" s="41">
        <f t="shared" ref="S10:S11" si="5">(D10+G10+J10)/3</f>
        <v>153730</v>
      </c>
    </row>
    <row r="11" spans="1:19" s="13" customFormat="1" ht="41.45" customHeight="1">
      <c r="A11" s="27">
        <v>3</v>
      </c>
      <c r="B11" s="46" t="s">
        <v>23</v>
      </c>
      <c r="C11" s="47" t="s">
        <v>18</v>
      </c>
      <c r="D11" s="28">
        <f t="shared" si="1"/>
        <v>1956900</v>
      </c>
      <c r="E11" s="27">
        <v>33000</v>
      </c>
      <c r="F11" s="29">
        <v>59.3</v>
      </c>
      <c r="G11" s="30">
        <f t="shared" si="2"/>
        <v>1993200</v>
      </c>
      <c r="H11" s="27">
        <v>33000</v>
      </c>
      <c r="I11" s="31">
        <v>60.4</v>
      </c>
      <c r="J11" s="31">
        <f t="shared" si="3"/>
        <v>1907400</v>
      </c>
      <c r="K11" s="27">
        <v>33000</v>
      </c>
      <c r="L11" s="32">
        <v>57.8</v>
      </c>
      <c r="M11" s="33">
        <v>3</v>
      </c>
      <c r="N11" s="34">
        <v>1</v>
      </c>
      <c r="O11" s="35">
        <f t="shared" si="4"/>
        <v>59.166666666666664</v>
      </c>
      <c r="P11" s="35">
        <f t="shared" si="0"/>
        <v>2.2058334592057274</v>
      </c>
      <c r="Q11" s="45">
        <f>O11</f>
        <v>59.166666666666664</v>
      </c>
      <c r="R11" s="40">
        <v>30000</v>
      </c>
      <c r="S11" s="41">
        <f t="shared" si="5"/>
        <v>1952500</v>
      </c>
    </row>
    <row r="12" spans="1:19" s="11" customFormat="1" ht="20.25" customHeight="1">
      <c r="A12" s="12"/>
      <c r="B12" s="24" t="s">
        <v>11</v>
      </c>
      <c r="C12" s="15"/>
      <c r="D12" s="25"/>
      <c r="E12" s="26"/>
      <c r="F12" s="20"/>
      <c r="G12" s="14"/>
      <c r="H12" s="16"/>
      <c r="I12" s="16"/>
      <c r="J12" s="23"/>
      <c r="K12" s="16"/>
      <c r="L12" s="16"/>
      <c r="M12" s="16"/>
      <c r="N12" s="16"/>
      <c r="O12" s="17"/>
      <c r="P12" s="16"/>
      <c r="Q12" s="16"/>
      <c r="R12" s="38"/>
      <c r="S12" s="42">
        <f>S9+S10+S11</f>
        <v>2404010</v>
      </c>
    </row>
    <row r="13" spans="1:19" ht="18.75">
      <c r="B13" s="18" t="s">
        <v>9</v>
      </c>
      <c r="C13" s="21"/>
      <c r="D13" s="6"/>
      <c r="E13" s="6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ht="118.9" customHeight="1">
      <c r="B14" s="68" t="s">
        <v>12</v>
      </c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</row>
    <row r="15" spans="1:19" ht="14.25" customHeight="1"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</row>
    <row r="16" spans="1:19">
      <c r="B16" s="69"/>
      <c r="C16" s="69"/>
      <c r="D16" s="69"/>
      <c r="E16" s="69"/>
      <c r="F16" s="69"/>
      <c r="G16" s="69"/>
      <c r="H16" s="69"/>
      <c r="I16" s="69"/>
      <c r="J16" s="69"/>
      <c r="K16" s="4"/>
      <c r="L16" s="4"/>
      <c r="M16" s="4"/>
      <c r="N16" s="4"/>
      <c r="O16" s="4"/>
    </row>
    <row r="17" spans="2:15">
      <c r="B17" s="65"/>
      <c r="C17" s="65"/>
      <c r="D17" s="65"/>
      <c r="E17" s="65"/>
      <c r="F17" s="66"/>
      <c r="G17" s="66"/>
      <c r="H17" s="7"/>
      <c r="I17" s="7"/>
      <c r="J17" s="7"/>
      <c r="K17" s="7"/>
      <c r="L17" s="4"/>
      <c r="M17" s="4"/>
      <c r="N17" s="4"/>
      <c r="O17" s="4"/>
    </row>
  </sheetData>
  <mergeCells count="22">
    <mergeCell ref="B17:G17"/>
    <mergeCell ref="B15:O15"/>
    <mergeCell ref="B14:S14"/>
    <mergeCell ref="S6:S8"/>
    <mergeCell ref="P6:P7"/>
    <mergeCell ref="B16:J16"/>
    <mergeCell ref="D6:L6"/>
    <mergeCell ref="D7:F7"/>
    <mergeCell ref="A4:S4"/>
    <mergeCell ref="O6:O8"/>
    <mergeCell ref="C6:C8"/>
    <mergeCell ref="B6:B8"/>
    <mergeCell ref="P1:S1"/>
    <mergeCell ref="J7:L7"/>
    <mergeCell ref="A3:S3"/>
    <mergeCell ref="A6:A8"/>
    <mergeCell ref="Q6:Q8"/>
    <mergeCell ref="R6:R8"/>
    <mergeCell ref="M6:M8"/>
    <mergeCell ref="G7:I7"/>
    <mergeCell ref="N6:N8"/>
    <mergeCell ref="A5:S5"/>
  </mergeCells>
  <phoneticPr fontId="0" type="noConversion"/>
  <pageMargins left="0.23622047244094491" right="0.15748031496062992" top="0.19685039370078741" bottom="0.19685039370078741" header="0.15748031496062992" footer="0.15748031496062992"/>
  <pageSetup paperSize="9" scale="7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2021-12-02T06:27:13Z</cp:lastPrinted>
  <dcterms:created xsi:type="dcterms:W3CDTF">1996-10-08T23:32:33Z</dcterms:created>
  <dcterms:modified xsi:type="dcterms:W3CDTF">2023-06-07T08:38:27Z</dcterms:modified>
</cp:coreProperties>
</file>