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75"/>
  </bookViews>
  <sheets>
    <sheet name="Лист1" sheetId="1" r:id="rId1"/>
  </sheets>
  <definedNames>
    <definedName name="_xlnm.Print_Titles" localSheetId="0">Лист1!$12:$12</definedName>
    <definedName name="_xlnm.Print_Area" localSheetId="0">Лист1!$A$1:$R$28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J24" i="1" s="1"/>
  <c r="H23" i="1"/>
  <c r="J23" i="1" s="1"/>
  <c r="H22" i="1"/>
  <c r="J22" i="1" s="1"/>
  <c r="H21" i="1" l="1"/>
  <c r="J21" i="1" s="1"/>
  <c r="H20" i="1"/>
  <c r="J20" i="1" s="1"/>
  <c r="H19" i="1"/>
  <c r="J19" i="1" s="1"/>
  <c r="G18" i="1"/>
  <c r="G17" i="1"/>
  <c r="G16" i="1"/>
  <c r="G15" i="1"/>
  <c r="G14" i="1" l="1"/>
  <c r="G13" i="1"/>
  <c r="H18" i="1" l="1"/>
  <c r="J18" i="1" s="1"/>
  <c r="H17" i="1"/>
  <c r="J17" i="1" s="1"/>
  <c r="H16" i="1"/>
  <c r="J16" i="1" s="1"/>
  <c r="H13" i="1" l="1"/>
  <c r="J13" i="1" s="1"/>
  <c r="H14" i="1" l="1"/>
  <c r="J14" i="1" s="1"/>
  <c r="H15" i="1" l="1"/>
  <c r="J15" i="1" s="1"/>
</calcChain>
</file>

<file path=xl/sharedStrings.xml><?xml version="1.0" encoding="utf-8"?>
<sst xmlns="http://schemas.openxmlformats.org/spreadsheetml/2006/main" count="198" uniqueCount="110">
  <si>
    <t>№ пп</t>
  </si>
  <si>
    <t>Код строительного ресурса</t>
  </si>
  <si>
    <t>Наименование строительного ресурса, затрат</t>
  </si>
  <si>
    <t>Полное наименование строительного ресурса, затрат в обосновывающем документе</t>
  </si>
  <si>
    <t>Ед. изм.</t>
  </si>
  <si>
    <t>Ед. изм. строительного ресурса, затрат в обосновывающем документе</t>
  </si>
  <si>
    <t>Текущая отпускная цена за ед. изм. в обосновывающем документе с НДС в руб.</t>
  </si>
  <si>
    <t>Текущая отпускная цена за ед. изм. без НДС в руб. в соответствии с графой 5</t>
  </si>
  <si>
    <t>Стоимость перевозки без НДС в руб. за ед. изм.</t>
  </si>
  <si>
    <t>Сметная цена без НДС в руб. за ед. изм.</t>
  </si>
  <si>
    <t>Год</t>
  </si>
  <si>
    <t>Квартал</t>
  </si>
  <si>
    <t>Наименование производителя/поставщика</t>
  </si>
  <si>
    <t>КПП организации</t>
  </si>
  <si>
    <t>ИНН организации</t>
  </si>
  <si>
    <t>Гиперссылка на веб-сайт производителя/поставщика</t>
  </si>
  <si>
    <t>Населенный пункт расположения склада производителя/поставщика</t>
  </si>
  <si>
    <t>Статус организации (производитель (1)/Поставщик (2)</t>
  </si>
  <si>
    <t>Утверждаю:</t>
  </si>
  <si>
    <t xml:space="preserve">Конъюнктурный анализ </t>
  </si>
  <si>
    <t>(наименование объекта строительства)</t>
  </si>
  <si>
    <t>1.1</t>
  </si>
  <si>
    <t>шт.</t>
  </si>
  <si>
    <t>2</t>
  </si>
  <si>
    <t>1.2</t>
  </si>
  <si>
    <t>1.3</t>
  </si>
  <si>
    <t>Е.А. Береснева</t>
  </si>
  <si>
    <t>Составил</t>
  </si>
  <si>
    <t>Сметчик ООО "ПК "НООСТРОЙ"</t>
  </si>
  <si>
    <t>(подпись, Ф.И.О.)</t>
  </si>
  <si>
    <t>Директор</t>
  </si>
  <si>
    <t>кг</t>
  </si>
  <si>
    <t>1,2</t>
  </si>
  <si>
    <t>2.1</t>
  </si>
  <si>
    <t>2.2</t>
  </si>
  <si>
    <t>2.3</t>
  </si>
  <si>
    <t>ГАПОУ "Кузбасский колледж искусств"</t>
  </si>
  <si>
    <t>_________________ Э.М. Гомберг</t>
  </si>
  <si>
    <t>"______" ____________________ 2023г.</t>
  </si>
  <si>
    <t>Капитальный ремонт крыши здания ГАПОУ "Кузбасский колледж искусств", расположенного по адресу: Кемеровская область-Кузбасс, г. Новокузнецк, ул. Энтузиастов, д. 55</t>
  </si>
  <si>
    <t>Мастика герметизирующая ТЕХНОНИКОЛЬ №71 картридж 310мл (0,33кг)</t>
  </si>
  <si>
    <t>2023</t>
  </si>
  <si>
    <t>ООО "ТНМК"</t>
  </si>
  <si>
    <t>668501001</t>
  </si>
  <si>
    <t>6686085239</t>
  </si>
  <si>
    <t>TNMK.ru</t>
  </si>
  <si>
    <t>г. Екатеринбург, ул. Малышева, стр. 51, оф. 1605 (Офис в г. Кемерово, ул. Тухачевского, 60)</t>
  </si>
  <si>
    <t>Филиал ООО ПКФ "Айсберг АС Новосибирск"</t>
  </si>
  <si>
    <t>ТЦ_01.7.14.07_66_6686085239_02.06.2023_01</t>
  </si>
  <si>
    <t>Полимеры, не включенные в группы</t>
  </si>
  <si>
    <t>ТЦ_01.7.14.07_66_6686056870_02.06.2023_01</t>
  </si>
  <si>
    <t>540743001</t>
  </si>
  <si>
    <t>6686056870</t>
  </si>
  <si>
    <t>metall-54.ru</t>
  </si>
  <si>
    <t>г. Новосибирск, Железнодорожный р-он, ул. Красноярская, д. 35</t>
  </si>
  <si>
    <t>ТЦ_01.7.14.07_38_3811066336_02.06.2023_01</t>
  </si>
  <si>
    <t>ООО "ТехноНИКОЛЬ"</t>
  </si>
  <si>
    <t>381201001</t>
  </si>
  <si>
    <t>3811066336</t>
  </si>
  <si>
    <t>kemerovo.tstn.ru</t>
  </si>
  <si>
    <t>г. Кемерово, 1-й Игарский пер., д. 12</t>
  </si>
  <si>
    <t>ТЦ_12.1.02.11_54_5406724010_02.06.2023_01</t>
  </si>
  <si>
    <t>Мембраны полипропиленовые</t>
  </si>
  <si>
    <t>м2</t>
  </si>
  <si>
    <t xml:space="preserve"> TEGOLA K-ROOF C10 В объемная мембрана, рул. 1,5х20м 10R (30м2)</t>
  </si>
  <si>
    <t>ООО ТД "ФЁСТ-РУФ"</t>
  </si>
  <si>
    <t>540601001</t>
  </si>
  <si>
    <t>5406724010</t>
  </si>
  <si>
    <t>first-roof.ru</t>
  </si>
  <si>
    <t>г. Новосибирск, ул. Писарева, д. 60, оф. 15; ул. Сибиряков-Гвардейцев, д.40</t>
  </si>
  <si>
    <t>ТЦ_12.1.02.11_78_7825352133_02.06.2023_01</t>
  </si>
  <si>
    <t xml:space="preserve"> Объемная структурированная мембрана для фальцевых кровель K-ROOF C10 В </t>
  </si>
  <si>
    <t>ООО "ТОП ХАУС"</t>
  </si>
  <si>
    <t>784001001</t>
  </si>
  <si>
    <t>7825352133</t>
  </si>
  <si>
    <t>tophouse.ru</t>
  </si>
  <si>
    <t>г. Санкт-Петербург, ул. Кузнецовская, д.10</t>
  </si>
  <si>
    <t>ТЦ_12.1.02.11_77_7724397360_02.06.2023_01</t>
  </si>
  <si>
    <t xml:space="preserve"> Объемная мембрана K-ROOF C10 В, рул. 1,5х20м 10R (30м2) </t>
  </si>
  <si>
    <t>ООО "Добрострой"</t>
  </si>
  <si>
    <t>502901001</t>
  </si>
  <si>
    <t>7724397360</t>
  </si>
  <si>
    <t>krovelnii.ru</t>
  </si>
  <si>
    <t>Московская обл., Мытищинский р-н, п. Нагорное, ул. Центральная, вл. 3, стр. 1, пом. 52</t>
  </si>
  <si>
    <t>3.1</t>
  </si>
  <si>
    <t>Изделия общестроительного и специального назначения, не включенные в группы</t>
  </si>
  <si>
    <t>Снегозадержатель трубчатый дл. 3000мм (7004)</t>
  </si>
  <si>
    <t>Компания "Металл Профиль"</t>
  </si>
  <si>
    <t>544301001</t>
  </si>
  <si>
    <t>5443028100</t>
  </si>
  <si>
    <t>kemerovo.metallprofil.ru</t>
  </si>
  <si>
    <t>г. Кемерово, ул. Шатурская, 7Б</t>
  </si>
  <si>
    <t>3.2</t>
  </si>
  <si>
    <t>ТЦ_08.1.02.25_54_5443028100_10.05.2023_01</t>
  </si>
  <si>
    <t>ООО "Кровельные системы" партнер "Металл Профиль"</t>
  </si>
  <si>
    <t>544501001</t>
  </si>
  <si>
    <t>5445021004</t>
  </si>
  <si>
    <t>mpberdsk.ru</t>
  </si>
  <si>
    <t>г. Бердс, ул. Комсомольская, 2д</t>
  </si>
  <si>
    <t>3.3</t>
  </si>
  <si>
    <t>ТЦ_08.1.02.25_74_7448131143_10.05.2023_01</t>
  </si>
  <si>
    <t>ООО "Стальной Скат"</t>
  </si>
  <si>
    <t>504701001</t>
  </si>
  <si>
    <t>7448131143</t>
  </si>
  <si>
    <t>skatgroup.ru</t>
  </si>
  <si>
    <t>г. Москва, Волоколамское шоссе, д. 73, оф. 225</t>
  </si>
  <si>
    <t>4.1</t>
  </si>
  <si>
    <t>ТЦ_08.1.02.25_54_5445021004_10.05.2023_01</t>
  </si>
  <si>
    <t>Ограждение кровельное ОК-h600х1860 (7004)</t>
  </si>
  <si>
    <t>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</si>
</sst>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;\-General;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7.5"/>
      <name val="Verdana"/>
      <family val="2"/>
      <charset val="204"/>
    </font>
    <font>
      <sz val="8"/>
      <color theme="1"/>
      <name val="Verdana"/>
      <family val="2"/>
      <charset val="204"/>
    </font>
    <font>
      <i/>
      <sz val="8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0" xfId="0" applyFont="1"/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textRotation="90" wrapText="1"/>
    </xf>
    <xf numFmtId="49" fontId="4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49" fontId="5" fillId="0" borderId="1" xfId="1" applyNumberForma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 textRotation="90" wrapText="1"/>
    </xf>
    <xf numFmtId="49" fontId="5" fillId="0" borderId="0" xfId="1" applyNumberForma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textRotation="90" wrapText="1"/>
    </xf>
    <xf numFmtId="49" fontId="7" fillId="0" borderId="3" xfId="0" applyNumberFormat="1" applyFont="1" applyBorder="1" applyAlignment="1" applyProtection="1">
      <alignment horizontal="left" vertical="top"/>
      <protection locked="0"/>
    </xf>
    <xf numFmtId="164" fontId="0" fillId="0" borderId="3" xfId="0" applyNumberFormat="1" applyBorder="1" applyAlignment="1" applyProtection="1">
      <alignment horizontal="left" vertical="top" wrapText="1"/>
      <protection locked="0"/>
    </xf>
    <xf numFmtId="164" fontId="0" fillId="0" borderId="3" xfId="0" applyNumberFormat="1" applyFont="1" applyBorder="1" applyAlignment="1" applyProtection="1">
      <alignment horizontal="right" vertical="top" wrapText="1"/>
      <protection locked="0"/>
    </xf>
    <xf numFmtId="164" fontId="0" fillId="0" borderId="0" xfId="0" applyNumberFormat="1" applyFont="1" applyAlignment="1" applyProtection="1">
      <alignment horizontal="right" vertical="top" wrapText="1"/>
      <protection locked="0"/>
    </xf>
    <xf numFmtId="164" fontId="6" fillId="0" borderId="0" xfId="0" applyNumberFormat="1" applyFont="1" applyAlignment="1" applyProtection="1">
      <alignment horizontal="right" vertical="top" wrapText="1"/>
      <protection locked="0"/>
    </xf>
    <xf numFmtId="49" fontId="4" fillId="0" borderId="1" xfId="0" applyNumberFormat="1" applyFont="1" applyBorder="1" applyAlignment="1">
      <alignment horizontal="right" textRotation="90" wrapText="1"/>
    </xf>
    <xf numFmtId="49" fontId="4" fillId="0" borderId="1" xfId="0" applyNumberFormat="1" applyFont="1" applyBorder="1" applyAlignment="1">
      <alignment vertical="top" textRotation="90" wrapText="1"/>
    </xf>
    <xf numFmtId="49" fontId="4" fillId="0" borderId="1" xfId="0" applyNumberFormat="1" applyFont="1" applyBorder="1" applyAlignment="1">
      <alignment vertical="center" textRotation="90" wrapText="1"/>
    </xf>
    <xf numFmtId="49" fontId="4" fillId="0" borderId="1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6" fillId="0" borderId="0" xfId="0" applyNumberFormat="1" applyFont="1" applyAlignment="1" applyProtection="1">
      <alignment horizontal="left" vertical="top"/>
      <protection locked="0"/>
    </xf>
    <xf numFmtId="164" fontId="7" fillId="0" borderId="0" xfId="0" applyNumberFormat="1" applyFont="1" applyBorder="1" applyAlignment="1" applyProtection="1">
      <alignment horizontal="left" vertical="top" wrapText="1"/>
      <protection locked="0"/>
    </xf>
    <xf numFmtId="49" fontId="8" fillId="0" borderId="4" xfId="0" applyNumberFormat="1" applyFont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les@stalkrepej.ru" TargetMode="External"/><Relationship Id="rId3" Type="http://schemas.openxmlformats.org/officeDocument/2006/relationships/hyperlink" Target="mailto:webshop@domingo.su" TargetMode="External"/><Relationship Id="rId7" Type="http://schemas.openxmlformats.org/officeDocument/2006/relationships/hyperlink" Target="mailto:webshop@domingo.su" TargetMode="External"/><Relationship Id="rId2" Type="http://schemas.openxmlformats.org/officeDocument/2006/relationships/hyperlink" Target="mailto:sales@stalkrepej.ru" TargetMode="External"/><Relationship Id="rId1" Type="http://schemas.openxmlformats.org/officeDocument/2006/relationships/hyperlink" Target="mailto:webshop@domingo.su" TargetMode="External"/><Relationship Id="rId6" Type="http://schemas.openxmlformats.org/officeDocument/2006/relationships/hyperlink" Target="mailto:webshop@domingo.su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webshop@domingo.su" TargetMode="External"/><Relationship Id="rId10" Type="http://schemas.openxmlformats.org/officeDocument/2006/relationships/hyperlink" Target="mailto:sales@stalkrepej.ru" TargetMode="External"/><Relationship Id="rId4" Type="http://schemas.openxmlformats.org/officeDocument/2006/relationships/hyperlink" Target="mailto:sales@stalkrepej.ru" TargetMode="External"/><Relationship Id="rId9" Type="http://schemas.openxmlformats.org/officeDocument/2006/relationships/hyperlink" Target="mailto:webshop@domingo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view="pageBreakPreview" topLeftCell="A22" zoomScaleNormal="100" zoomScaleSheetLayoutView="100" workbookViewId="0">
      <selection activeCell="N26" sqref="N26"/>
    </sheetView>
  </sheetViews>
  <sheetFormatPr defaultRowHeight="15" x14ac:dyDescent="0.25"/>
  <cols>
    <col min="1" max="1" width="4.5703125" customWidth="1"/>
    <col min="2" max="2" width="11.5703125" customWidth="1"/>
    <col min="3" max="3" width="10.85546875" customWidth="1"/>
    <col min="4" max="4" width="11.140625" customWidth="1"/>
    <col min="5" max="5" width="6.140625" customWidth="1"/>
    <col min="6" max="6" width="7.5703125" customWidth="1"/>
    <col min="7" max="7" width="8" customWidth="1"/>
    <col min="8" max="8" width="7.7109375" customWidth="1"/>
    <col min="9" max="9" width="7" customWidth="1"/>
    <col min="10" max="10" width="7.42578125" customWidth="1"/>
    <col min="11" max="11" width="6" customWidth="1"/>
    <col min="12" max="12" width="5" customWidth="1"/>
    <col min="13" max="13" width="9" customWidth="1"/>
    <col min="14" max="14" width="4.28515625" customWidth="1"/>
    <col min="15" max="15" width="4.5703125" customWidth="1"/>
    <col min="16" max="16" width="15" customWidth="1"/>
    <col min="17" max="17" width="9.5703125" customWidth="1"/>
    <col min="18" max="18" width="5" customWidth="1"/>
  </cols>
  <sheetData>
    <row r="1" spans="1:18" x14ac:dyDescent="0.25">
      <c r="A1" s="1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x14ac:dyDescent="0.25">
      <c r="A2" s="1" t="s">
        <v>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25" customHeight="1" x14ac:dyDescent="0.25">
      <c r="A3" s="12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9" customHeight="1" x14ac:dyDescent="0.25">
      <c r="A4" s="1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4" t="s">
        <v>37</v>
      </c>
      <c r="B5" s="4"/>
      <c r="C5" s="4"/>
      <c r="D5" s="4"/>
      <c r="E5" s="4"/>
      <c r="F5" s="4"/>
      <c r="G5" s="4"/>
      <c r="H5" s="4"/>
      <c r="I5" s="2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4" t="s">
        <v>38</v>
      </c>
      <c r="B6" s="4"/>
      <c r="C6" s="4"/>
      <c r="D6" s="4"/>
      <c r="E6" s="4"/>
      <c r="F6" s="4"/>
      <c r="G6" s="4"/>
      <c r="H6" s="4"/>
      <c r="I6" s="2"/>
      <c r="J6" s="4"/>
      <c r="K6" s="4"/>
      <c r="L6" s="4"/>
      <c r="M6" s="4"/>
      <c r="N6" s="4"/>
      <c r="O6" s="4"/>
      <c r="P6" s="4"/>
      <c r="Q6" s="4"/>
      <c r="R6" s="4"/>
    </row>
    <row r="7" spans="1:18" ht="9.75" customHeight="1" x14ac:dyDescent="0.25">
      <c r="A7" s="4"/>
      <c r="B7" s="4"/>
      <c r="C7" s="4"/>
      <c r="D7" s="4"/>
      <c r="E7" s="4"/>
      <c r="F7" s="4"/>
      <c r="G7" s="4"/>
      <c r="H7" s="4"/>
      <c r="I7" s="2"/>
      <c r="J7" s="4"/>
      <c r="K7" s="4"/>
      <c r="L7" s="4"/>
      <c r="M7" s="4"/>
      <c r="N7" s="4"/>
      <c r="O7" s="4"/>
      <c r="P7" s="4"/>
      <c r="Q7" s="4"/>
      <c r="R7" s="4"/>
    </row>
    <row r="8" spans="1:18" x14ac:dyDescent="0.25">
      <c r="A8" s="4"/>
      <c r="B8" s="4"/>
      <c r="C8" s="4"/>
      <c r="D8" s="4"/>
      <c r="E8" s="4"/>
      <c r="F8" s="4"/>
      <c r="G8" s="4"/>
      <c r="H8" s="4"/>
      <c r="I8" s="2" t="s">
        <v>19</v>
      </c>
      <c r="J8" s="4"/>
      <c r="K8" s="4"/>
      <c r="L8" s="4"/>
      <c r="M8" s="4"/>
      <c r="N8" s="4"/>
      <c r="O8" s="4"/>
      <c r="P8" s="4"/>
      <c r="Q8" s="4"/>
      <c r="R8" s="4"/>
    </row>
    <row r="9" spans="1:18" ht="42.75" customHeight="1" x14ac:dyDescent="0.25">
      <c r="A9" s="4"/>
      <c r="B9" s="35" t="s">
        <v>39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4"/>
    </row>
    <row r="10" spans="1:18" x14ac:dyDescent="0.25">
      <c r="A10" s="4"/>
      <c r="B10" s="4"/>
      <c r="C10" s="4"/>
      <c r="D10" s="4"/>
      <c r="E10" s="4"/>
      <c r="F10" s="4"/>
      <c r="G10" s="4"/>
      <c r="H10" s="4"/>
      <c r="I10" s="3" t="s">
        <v>20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ht="219" x14ac:dyDescent="0.25">
      <c r="A11" s="5" t="s">
        <v>0</v>
      </c>
      <c r="B11" s="6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6" t="s">
        <v>11</v>
      </c>
      <c r="M11" s="6" t="s">
        <v>12</v>
      </c>
      <c r="N11" s="6" t="s">
        <v>13</v>
      </c>
      <c r="O11" s="6" t="s">
        <v>14</v>
      </c>
      <c r="P11" s="6" t="s">
        <v>15</v>
      </c>
      <c r="Q11" s="6" t="s">
        <v>16</v>
      </c>
      <c r="R11" s="6" t="s">
        <v>17</v>
      </c>
    </row>
    <row r="12" spans="1:18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  <c r="Q12" s="5">
        <v>17</v>
      </c>
      <c r="R12" s="5">
        <v>18</v>
      </c>
    </row>
    <row r="13" spans="1:18" ht="109.5" customHeight="1" x14ac:dyDescent="0.25">
      <c r="A13" s="11" t="s">
        <v>21</v>
      </c>
      <c r="B13" s="8" t="s">
        <v>48</v>
      </c>
      <c r="C13" s="9" t="s">
        <v>49</v>
      </c>
      <c r="D13" s="9" t="s">
        <v>40</v>
      </c>
      <c r="E13" s="9" t="s">
        <v>31</v>
      </c>
      <c r="F13" s="5" t="s">
        <v>31</v>
      </c>
      <c r="G13" s="5">
        <f>293*0.33</f>
        <v>96.69</v>
      </c>
      <c r="H13" s="14">
        <f t="shared" ref="H13:H18" si="0">G13/1.2</f>
        <v>80.575000000000003</v>
      </c>
      <c r="I13" s="5"/>
      <c r="J13" s="15">
        <f t="shared" ref="J13:J18" si="1">H13*1.02</f>
        <v>82.186500000000009</v>
      </c>
      <c r="K13" s="9" t="s">
        <v>41</v>
      </c>
      <c r="L13" s="9" t="s">
        <v>23</v>
      </c>
      <c r="M13" s="9" t="s">
        <v>42</v>
      </c>
      <c r="N13" s="10" t="s">
        <v>43</v>
      </c>
      <c r="O13" s="10" t="s">
        <v>44</v>
      </c>
      <c r="P13" s="13" t="s">
        <v>45</v>
      </c>
      <c r="Q13" s="31" t="s">
        <v>46</v>
      </c>
      <c r="R13" s="9" t="s">
        <v>23</v>
      </c>
    </row>
    <row r="14" spans="1:18" ht="97.5" customHeight="1" x14ac:dyDescent="0.25">
      <c r="A14" s="24" t="s">
        <v>24</v>
      </c>
      <c r="B14" s="8" t="s">
        <v>50</v>
      </c>
      <c r="C14" s="9" t="s">
        <v>49</v>
      </c>
      <c r="D14" s="9" t="s">
        <v>40</v>
      </c>
      <c r="E14" s="9" t="s">
        <v>31</v>
      </c>
      <c r="F14" s="5" t="s">
        <v>31</v>
      </c>
      <c r="G14" s="14">
        <f>293*0.33</f>
        <v>96.69</v>
      </c>
      <c r="H14" s="14">
        <f t="shared" si="0"/>
        <v>80.575000000000003</v>
      </c>
      <c r="I14" s="14"/>
      <c r="J14" s="15">
        <f t="shared" si="1"/>
        <v>82.186500000000009</v>
      </c>
      <c r="K14" s="9" t="s">
        <v>41</v>
      </c>
      <c r="L14" s="9" t="s">
        <v>23</v>
      </c>
      <c r="M14" s="9" t="s">
        <v>47</v>
      </c>
      <c r="N14" s="10" t="s">
        <v>51</v>
      </c>
      <c r="O14" s="10" t="s">
        <v>52</v>
      </c>
      <c r="P14" s="13" t="s">
        <v>53</v>
      </c>
      <c r="Q14" s="25" t="s">
        <v>54</v>
      </c>
      <c r="R14" s="9" t="s">
        <v>23</v>
      </c>
    </row>
    <row r="15" spans="1:18" ht="98.25" customHeight="1" x14ac:dyDescent="0.25">
      <c r="A15" s="24" t="s">
        <v>25</v>
      </c>
      <c r="B15" s="8" t="s">
        <v>55</v>
      </c>
      <c r="C15" s="9" t="s">
        <v>49</v>
      </c>
      <c r="D15" s="9" t="s">
        <v>40</v>
      </c>
      <c r="E15" s="9" t="s">
        <v>22</v>
      </c>
      <c r="F15" s="5" t="s">
        <v>22</v>
      </c>
      <c r="G15" s="14">
        <f>432.52*0.33</f>
        <v>142.73160000000001</v>
      </c>
      <c r="H15" s="14">
        <f t="shared" si="0"/>
        <v>118.94300000000001</v>
      </c>
      <c r="I15" s="14"/>
      <c r="J15" s="15">
        <f t="shared" si="1"/>
        <v>121.32186000000002</v>
      </c>
      <c r="K15" s="9" t="s">
        <v>41</v>
      </c>
      <c r="L15" s="9" t="s">
        <v>23</v>
      </c>
      <c r="M15" s="9" t="s">
        <v>56</v>
      </c>
      <c r="N15" s="10" t="s">
        <v>57</v>
      </c>
      <c r="O15" s="10" t="s">
        <v>58</v>
      </c>
      <c r="P15" s="13" t="s">
        <v>59</v>
      </c>
      <c r="Q15" s="32" t="s">
        <v>60</v>
      </c>
      <c r="R15" s="9" t="s">
        <v>32</v>
      </c>
    </row>
    <row r="16" spans="1:18" ht="94.5" customHeight="1" x14ac:dyDescent="0.25">
      <c r="A16" s="11" t="s">
        <v>33</v>
      </c>
      <c r="B16" s="8" t="s">
        <v>61</v>
      </c>
      <c r="C16" s="9" t="s">
        <v>62</v>
      </c>
      <c r="D16" s="9" t="s">
        <v>64</v>
      </c>
      <c r="E16" s="9" t="s">
        <v>63</v>
      </c>
      <c r="F16" s="5" t="s">
        <v>63</v>
      </c>
      <c r="G16" s="5">
        <f>22260/30</f>
        <v>742</v>
      </c>
      <c r="H16" s="14">
        <f t="shared" si="0"/>
        <v>618.33333333333337</v>
      </c>
      <c r="I16" s="5"/>
      <c r="J16" s="15">
        <f t="shared" si="1"/>
        <v>630.70000000000005</v>
      </c>
      <c r="K16" s="9" t="s">
        <v>41</v>
      </c>
      <c r="L16" s="9" t="s">
        <v>23</v>
      </c>
      <c r="M16" s="9" t="s">
        <v>65</v>
      </c>
      <c r="N16" s="10" t="s">
        <v>66</v>
      </c>
      <c r="O16" s="10" t="s">
        <v>67</v>
      </c>
      <c r="P16" s="13" t="s">
        <v>68</v>
      </c>
      <c r="Q16" s="31" t="s">
        <v>69</v>
      </c>
      <c r="R16" s="9" t="s">
        <v>23</v>
      </c>
    </row>
    <row r="17" spans="1:18" ht="93.75" customHeight="1" x14ac:dyDescent="0.25">
      <c r="A17" s="24" t="s">
        <v>34</v>
      </c>
      <c r="B17" s="8" t="s">
        <v>70</v>
      </c>
      <c r="C17" s="9" t="s">
        <v>62</v>
      </c>
      <c r="D17" s="9" t="s">
        <v>71</v>
      </c>
      <c r="E17" s="9" t="s">
        <v>63</v>
      </c>
      <c r="F17" s="5" t="s">
        <v>63</v>
      </c>
      <c r="G17" s="14">
        <f>24420/30</f>
        <v>814</v>
      </c>
      <c r="H17" s="14">
        <f t="shared" si="0"/>
        <v>678.33333333333337</v>
      </c>
      <c r="I17" s="14"/>
      <c r="J17" s="15">
        <f t="shared" si="1"/>
        <v>691.90000000000009</v>
      </c>
      <c r="K17" s="9" t="s">
        <v>41</v>
      </c>
      <c r="L17" s="9" t="s">
        <v>23</v>
      </c>
      <c r="M17" s="9" t="s">
        <v>72</v>
      </c>
      <c r="N17" s="10" t="s">
        <v>73</v>
      </c>
      <c r="O17" s="10" t="s">
        <v>74</v>
      </c>
      <c r="P17" s="13" t="s">
        <v>75</v>
      </c>
      <c r="Q17" s="25" t="s">
        <v>76</v>
      </c>
      <c r="R17" s="9" t="s">
        <v>23</v>
      </c>
    </row>
    <row r="18" spans="1:18" ht="118.5" customHeight="1" x14ac:dyDescent="0.25">
      <c r="A18" s="24" t="s">
        <v>35</v>
      </c>
      <c r="B18" s="8" t="s">
        <v>77</v>
      </c>
      <c r="C18" s="9" t="s">
        <v>62</v>
      </c>
      <c r="D18" s="9" t="s">
        <v>78</v>
      </c>
      <c r="E18" s="9" t="s">
        <v>63</v>
      </c>
      <c r="F18" s="5" t="s">
        <v>63</v>
      </c>
      <c r="G18" s="14">
        <f>23790/30</f>
        <v>793</v>
      </c>
      <c r="H18" s="14">
        <f t="shared" si="0"/>
        <v>660.83333333333337</v>
      </c>
      <c r="I18" s="14"/>
      <c r="J18" s="15">
        <f t="shared" si="1"/>
        <v>674.05000000000007</v>
      </c>
      <c r="K18" s="9" t="s">
        <v>41</v>
      </c>
      <c r="L18" s="9" t="s">
        <v>23</v>
      </c>
      <c r="M18" s="9" t="s">
        <v>79</v>
      </c>
      <c r="N18" s="10" t="s">
        <v>80</v>
      </c>
      <c r="O18" s="10" t="s">
        <v>81</v>
      </c>
      <c r="P18" s="13" t="s">
        <v>82</v>
      </c>
      <c r="Q18" s="33" t="s">
        <v>83</v>
      </c>
      <c r="R18" s="9" t="s">
        <v>23</v>
      </c>
    </row>
    <row r="19" spans="1:18" ht="95.25" customHeight="1" x14ac:dyDescent="0.25">
      <c r="A19" s="11" t="s">
        <v>84</v>
      </c>
      <c r="B19" s="8" t="s">
        <v>107</v>
      </c>
      <c r="C19" s="9" t="s">
        <v>85</v>
      </c>
      <c r="D19" s="9" t="s">
        <v>86</v>
      </c>
      <c r="E19" s="9" t="s">
        <v>22</v>
      </c>
      <c r="F19" s="5" t="s">
        <v>22</v>
      </c>
      <c r="G19" s="5">
        <v>1651.5</v>
      </c>
      <c r="H19" s="14">
        <f t="shared" ref="H19:H21" si="2">G19/1.2</f>
        <v>1376.25</v>
      </c>
      <c r="I19" s="5"/>
      <c r="J19" s="15">
        <f t="shared" ref="J19:J21" si="3">H19*1.02</f>
        <v>1403.7750000000001</v>
      </c>
      <c r="K19" s="9" t="s">
        <v>41</v>
      </c>
      <c r="L19" s="9" t="s">
        <v>23</v>
      </c>
      <c r="M19" s="9" t="s">
        <v>94</v>
      </c>
      <c r="N19" s="10" t="s">
        <v>95</v>
      </c>
      <c r="O19" s="10" t="s">
        <v>96</v>
      </c>
      <c r="P19" s="13" t="s">
        <v>97</v>
      </c>
      <c r="Q19" s="34" t="s">
        <v>98</v>
      </c>
      <c r="R19" s="9" t="s">
        <v>23</v>
      </c>
    </row>
    <row r="20" spans="1:18" ht="97.5" customHeight="1" x14ac:dyDescent="0.25">
      <c r="A20" s="24" t="s">
        <v>92</v>
      </c>
      <c r="B20" s="8" t="s">
        <v>93</v>
      </c>
      <c r="C20" s="9" t="s">
        <v>85</v>
      </c>
      <c r="D20" s="9" t="s">
        <v>86</v>
      </c>
      <c r="E20" s="9" t="s">
        <v>22</v>
      </c>
      <c r="F20" s="5" t="s">
        <v>22</v>
      </c>
      <c r="G20" s="14">
        <v>1835</v>
      </c>
      <c r="H20" s="14">
        <f t="shared" si="2"/>
        <v>1529.1666666666667</v>
      </c>
      <c r="I20" s="14"/>
      <c r="J20" s="15">
        <f t="shared" si="3"/>
        <v>1559.75</v>
      </c>
      <c r="K20" s="9" t="s">
        <v>41</v>
      </c>
      <c r="L20" s="9" t="s">
        <v>23</v>
      </c>
      <c r="M20" s="9" t="s">
        <v>87</v>
      </c>
      <c r="N20" s="10" t="s">
        <v>88</v>
      </c>
      <c r="O20" s="10" t="s">
        <v>89</v>
      </c>
      <c r="P20" s="13" t="s">
        <v>90</v>
      </c>
      <c r="Q20" s="34" t="s">
        <v>91</v>
      </c>
      <c r="R20" s="9" t="s">
        <v>23</v>
      </c>
    </row>
    <row r="21" spans="1:18" ht="98.25" customHeight="1" x14ac:dyDescent="0.25">
      <c r="A21" s="24" t="s">
        <v>99</v>
      </c>
      <c r="B21" s="8" t="s">
        <v>100</v>
      </c>
      <c r="C21" s="9" t="s">
        <v>85</v>
      </c>
      <c r="D21" s="9" t="s">
        <v>86</v>
      </c>
      <c r="E21" s="9" t="s">
        <v>22</v>
      </c>
      <c r="F21" s="5" t="s">
        <v>22</v>
      </c>
      <c r="G21" s="14">
        <v>2000</v>
      </c>
      <c r="H21" s="14">
        <f t="shared" si="2"/>
        <v>1666.6666666666667</v>
      </c>
      <c r="I21" s="14"/>
      <c r="J21" s="15">
        <f t="shared" si="3"/>
        <v>1700</v>
      </c>
      <c r="K21" s="9" t="s">
        <v>41</v>
      </c>
      <c r="L21" s="9" t="s">
        <v>23</v>
      </c>
      <c r="M21" s="9" t="s">
        <v>101</v>
      </c>
      <c r="N21" s="10" t="s">
        <v>102</v>
      </c>
      <c r="O21" s="10" t="s">
        <v>103</v>
      </c>
      <c r="P21" s="13" t="s">
        <v>104</v>
      </c>
      <c r="Q21" s="32" t="s">
        <v>105</v>
      </c>
      <c r="R21" s="9" t="s">
        <v>23</v>
      </c>
    </row>
    <row r="22" spans="1:18" ht="95.25" customHeight="1" x14ac:dyDescent="0.25">
      <c r="A22" s="11" t="s">
        <v>106</v>
      </c>
      <c r="B22" s="8" t="s">
        <v>107</v>
      </c>
      <c r="C22" s="9" t="s">
        <v>85</v>
      </c>
      <c r="D22" s="9" t="s">
        <v>108</v>
      </c>
      <c r="E22" s="9" t="s">
        <v>22</v>
      </c>
      <c r="F22" s="5" t="s">
        <v>22</v>
      </c>
      <c r="G22" s="5">
        <v>2605.5</v>
      </c>
      <c r="H22" s="14">
        <f t="shared" ref="H22:H24" si="4">G22/1.2</f>
        <v>2171.25</v>
      </c>
      <c r="I22" s="5"/>
      <c r="J22" s="15">
        <f t="shared" ref="J22:J24" si="5">H22*1.02</f>
        <v>2214.6750000000002</v>
      </c>
      <c r="K22" s="9" t="s">
        <v>41</v>
      </c>
      <c r="L22" s="9" t="s">
        <v>23</v>
      </c>
      <c r="M22" s="9" t="s">
        <v>94</v>
      </c>
      <c r="N22" s="10" t="s">
        <v>95</v>
      </c>
      <c r="O22" s="10" t="s">
        <v>96</v>
      </c>
      <c r="P22" s="13" t="s">
        <v>97</v>
      </c>
      <c r="Q22" s="34" t="s">
        <v>98</v>
      </c>
      <c r="R22" s="9" t="s">
        <v>23</v>
      </c>
    </row>
    <row r="23" spans="1:18" ht="97.5" customHeight="1" x14ac:dyDescent="0.25">
      <c r="A23" s="24" t="s">
        <v>109</v>
      </c>
      <c r="B23" s="8" t="s">
        <v>93</v>
      </c>
      <c r="C23" s="9" t="s">
        <v>85</v>
      </c>
      <c r="D23" s="9" t="s">
        <v>108</v>
      </c>
      <c r="E23" s="9" t="s">
        <v>22</v>
      </c>
      <c r="F23" s="5" t="s">
        <v>22</v>
      </c>
      <c r="G23" s="14">
        <v>2895</v>
      </c>
      <c r="H23" s="14">
        <f t="shared" si="4"/>
        <v>2412.5</v>
      </c>
      <c r="I23" s="14"/>
      <c r="J23" s="15">
        <f t="shared" si="5"/>
        <v>2460.75</v>
      </c>
      <c r="K23" s="9" t="s">
        <v>41</v>
      </c>
      <c r="L23" s="9" t="s">
        <v>23</v>
      </c>
      <c r="M23" s="9" t="s">
        <v>87</v>
      </c>
      <c r="N23" s="10" t="s">
        <v>88</v>
      </c>
      <c r="O23" s="10" t="s">
        <v>89</v>
      </c>
      <c r="P23" s="13" t="s">
        <v>90</v>
      </c>
      <c r="Q23" s="34" t="s">
        <v>91</v>
      </c>
      <c r="R23" s="9" t="s">
        <v>23</v>
      </c>
    </row>
    <row r="24" spans="1:18" ht="98.25" customHeight="1" x14ac:dyDescent="0.25">
      <c r="A24" s="24" t="s">
        <v>99</v>
      </c>
      <c r="B24" s="8" t="s">
        <v>100</v>
      </c>
      <c r="C24" s="9" t="s">
        <v>85</v>
      </c>
      <c r="D24" s="9" t="s">
        <v>108</v>
      </c>
      <c r="E24" s="9" t="s">
        <v>22</v>
      </c>
      <c r="F24" s="5" t="s">
        <v>22</v>
      </c>
      <c r="G24" s="14">
        <v>2751</v>
      </c>
      <c r="H24" s="14">
        <f t="shared" si="4"/>
        <v>2292.5</v>
      </c>
      <c r="I24" s="14"/>
      <c r="J24" s="15">
        <f t="shared" si="5"/>
        <v>2338.35</v>
      </c>
      <c r="K24" s="9" t="s">
        <v>41</v>
      </c>
      <c r="L24" s="9" t="s">
        <v>23</v>
      </c>
      <c r="M24" s="9" t="s">
        <v>101</v>
      </c>
      <c r="N24" s="10" t="s">
        <v>102</v>
      </c>
      <c r="O24" s="10" t="s">
        <v>103</v>
      </c>
      <c r="P24" s="13" t="s">
        <v>104</v>
      </c>
      <c r="Q24" s="32" t="s">
        <v>105</v>
      </c>
      <c r="R24" s="9" t="s">
        <v>23</v>
      </c>
    </row>
    <row r="25" spans="1:18" ht="45.75" customHeight="1" x14ac:dyDescent="0.25">
      <c r="A25" s="16"/>
      <c r="B25" s="17"/>
      <c r="C25" s="17"/>
      <c r="D25" s="17"/>
      <c r="E25" s="18"/>
      <c r="F25" s="19"/>
      <c r="G25" s="20"/>
      <c r="H25" s="19"/>
      <c r="I25" s="19"/>
      <c r="J25" s="21"/>
      <c r="K25" s="18"/>
      <c r="L25" s="18"/>
      <c r="M25" s="18"/>
      <c r="N25" s="22"/>
      <c r="O25" s="22"/>
      <c r="P25" s="23"/>
      <c r="Q25" s="17"/>
      <c r="R25" s="18"/>
    </row>
    <row r="26" spans="1:18" s="7" customFormat="1" ht="12" x14ac:dyDescent="0.2"/>
    <row r="27" spans="1:18" s="29" customFormat="1" ht="14.25" customHeight="1" x14ac:dyDescent="0.25">
      <c r="A27" s="37" t="s">
        <v>27</v>
      </c>
      <c r="B27" s="37"/>
      <c r="C27" s="26" t="s">
        <v>28</v>
      </c>
      <c r="D27" s="27"/>
      <c r="E27" s="28"/>
      <c r="F27" s="28"/>
      <c r="G27" s="28"/>
      <c r="H27" s="28"/>
      <c r="I27" s="28"/>
      <c r="J27" s="38" t="s">
        <v>26</v>
      </c>
      <c r="K27" s="38"/>
      <c r="L27" s="38"/>
    </row>
    <row r="28" spans="1:18" s="29" customFormat="1" ht="21" customHeight="1" x14ac:dyDescent="0.25">
      <c r="A28" s="30"/>
      <c r="B28" s="30"/>
      <c r="C28" s="39" t="s">
        <v>29</v>
      </c>
      <c r="D28" s="39"/>
      <c r="E28" s="39"/>
    </row>
    <row r="29" spans="1:18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</sheetData>
  <mergeCells count="4">
    <mergeCell ref="B9:Q9"/>
    <mergeCell ref="A27:B27"/>
    <mergeCell ref="J27:L27"/>
    <mergeCell ref="C28:E28"/>
  </mergeCells>
  <hyperlinks>
    <hyperlink ref="P13" r:id="rId1" display="webshop@domingo.su"/>
    <hyperlink ref="P14" r:id="rId2" display="sales@stalkrepej.ru"/>
    <hyperlink ref="P15" r:id="rId3" display="webshop@domingo.su"/>
    <hyperlink ref="P17" r:id="rId4" display="sales@stalkrepej.ru"/>
    <hyperlink ref="P18" r:id="rId5" display="webshop@domingo.su"/>
    <hyperlink ref="P16" r:id="rId6" display="webshop@domingo.su"/>
    <hyperlink ref="P21" r:id="rId7" display="webshop@domingo.su"/>
    <hyperlink ref="P19" r:id="rId8" display="sales@stalkrepej.ru"/>
    <hyperlink ref="P24" r:id="rId9" display="webshop@domingo.su"/>
    <hyperlink ref="P22" r:id="rId10" display="sales@stalkrepej.ru"/>
  </hyperlinks>
  <pageMargins left="0.31496062992125984" right="0.31496062992125984" top="0.59055118110236227" bottom="0.19685039370078741" header="0.31496062992125984" footer="0.19685039370078741"/>
  <pageSetup paperSize="9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2023-06-27T05:48:00Z</dcterms:modified>
</cp:coreProperties>
</file>