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Admin86\Desktop\мсз арт\ЗК ПИР Мастер-план квартала ООО МСЗ АРТ\"/>
    </mc:Choice>
  </mc:AlternateContent>
  <xr:revisionPtr revIDLastSave="0" documentId="13_ncr:1_{C6B27357-1A6F-4A28-B94F-8C4E70FC34E8}" xr6:coauthVersionLast="45" xr6:coauthVersionMax="45" xr10:uidLastSave="{00000000-0000-0000-0000-000000000000}"/>
  <bookViews>
    <workbookView xWindow="3360" yWindow="1140" windowWidth="13410" windowHeight="13755" xr2:uid="{00000000-000D-0000-FFFF-FFFF00000000}"/>
  </bookViews>
  <sheets>
    <sheet name="Лист2" sheetId="13" r:id="rId1"/>
  </sheets>
  <definedNames>
    <definedName name="_xlnm._FilterDatabase" localSheetId="0" hidden="1">Лист2!$A$7:$N$10</definedName>
    <definedName name="_xlnm.Print_Titles" localSheetId="0">Лист2!$1:$7</definedName>
    <definedName name="_xlnm.Print_Area" localSheetId="0">Лист2!$A$1:$N$20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3" l="1"/>
  <c r="L8" i="13" l="1"/>
  <c r="M8" i="13" s="1"/>
  <c r="N8" i="13"/>
  <c r="N10" i="13" l="1"/>
  <c r="N15" i="13" s="1"/>
  <c r="N13" i="13" l="1"/>
</calcChain>
</file>

<file path=xl/sharedStrings.xml><?xml version="1.0" encoding="utf-8"?>
<sst xmlns="http://schemas.openxmlformats.org/spreadsheetml/2006/main" count="19" uniqueCount="19">
  <si>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</si>
  <si>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</si>
  <si>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</si>
  <si>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</si>
  <si>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</si>
  <si>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</si>
  <si>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</si>
  <si>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</si>
  <si>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</si>
  <si>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</si>
  <si>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</si>
  <si>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</si>
  <si>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</si>
  <si>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10% от НМЦК</t>
  </si>
  <si>
    <t>1</t>
  </si>
  <si>
    <t>Коммерческое предложение 6</t>
  </si>
  <si>
    <t>Коммерческое предложение 7</t>
  </si>
  <si>
    <t>выполнение работ по разработке: «Мастер-план квартала “55А”, “55”, “В” городского округа «город Якутск”</t>
  </si>
  <si>
    <t>Обоснование начальной (максимальной) цены договора на выполнение работ по разработке: «Мастер-план квартала “55А”, “55”, “В” городского округа «город Якутск”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</si>
</sst>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Alignment="0"/>
  </cellStyleXfs>
  <cellXfs count="43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horizontal="left" wrapText="1"/>
    </xf>
    <xf numFmtId="1" fontId="1" fillId="0" borderId="0" xfId="0" applyNumberFormat="1" applyFont="1" applyFill="1" applyAlignment="1">
      <alignment horizont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Excel Built-in Normal" xfId="1" xr:uid="{B7CD3F84-66DA-4479-AFF4-6C41D7305853}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053-9041-45ED-A8A0-29CE5AE20899}">
  <dimension ref="A1:Q24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6.5703125" style="5" customWidth="1"/>
    <col min="2" max="2" width="33.85546875" style="28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18.140625" style="5" customWidth="1"/>
    <col min="15" max="15" width="18.140625" style="25" customWidth="1"/>
    <col min="16" max="17" width="18.140625" style="1" customWidth="1"/>
    <col min="18" max="16384" width="9.140625" style="1"/>
  </cols>
  <sheetData>
    <row r="1" spans="1:17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7" ht="67.5" customHeight="1" x14ac:dyDescent="0.25">
      <c r="A4" s="36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ht="37.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ht="37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7" s="3" customFormat="1" ht="30" x14ac:dyDescent="0.25">
      <c r="A7" s="13" t="s">
        <v>8</v>
      </c>
      <c r="B7" s="26" t="s">
        <v>3</v>
      </c>
      <c r="C7" s="15" t="s">
        <v>4</v>
      </c>
      <c r="D7" s="15" t="s">
        <v>5</v>
      </c>
      <c r="E7" s="15" t="s">
        <v>6</v>
      </c>
      <c r="F7" s="15" t="s">
        <v>9</v>
      </c>
      <c r="G7" s="15" t="s">
        <v>10</v>
      </c>
      <c r="H7" s="15" t="s">
        <v>15</v>
      </c>
      <c r="I7" s="15" t="s">
        <v>16</v>
      </c>
      <c r="J7" s="13" t="s">
        <v>0</v>
      </c>
      <c r="K7" s="14" t="s">
        <v>1</v>
      </c>
      <c r="L7" s="37" t="s">
        <v>2</v>
      </c>
      <c r="M7" s="38"/>
      <c r="N7" s="13" t="s">
        <v>11</v>
      </c>
      <c r="O7" s="16"/>
    </row>
    <row r="8" spans="1:17" s="3" customFormat="1" ht="60" x14ac:dyDescent="0.25">
      <c r="A8" s="17" t="s">
        <v>14</v>
      </c>
      <c r="B8" s="33" t="s">
        <v>17</v>
      </c>
      <c r="C8" s="32">
        <v>8900000</v>
      </c>
      <c r="D8" s="31">
        <v>6950000</v>
      </c>
      <c r="E8" s="30">
        <v>7400000</v>
      </c>
      <c r="F8" s="30"/>
      <c r="G8" s="23"/>
      <c r="H8" s="23"/>
      <c r="I8" s="23"/>
      <c r="J8" s="11">
        <f>ROUND(AVERAGE(C8:I8),2)</f>
        <v>7750000</v>
      </c>
      <c r="K8" s="33">
        <v>1</v>
      </c>
      <c r="L8" s="10">
        <f t="shared" ref="L8" si="0">ROUND(_xlfn.STDEV.S(C8:I8)/J8*100,2)</f>
        <v>13.17</v>
      </c>
      <c r="M8" s="22" t="str">
        <f>IF(L8&lt;33,"&lt;33","&gt;33")</f>
        <v>&lt;33</v>
      </c>
      <c r="N8" s="21">
        <f t="shared" ref="N8" si="1">(K8/(COUNT(C8:I8))*(C8+D8+E8+F8+G8+H8+I8))</f>
        <v>7750000</v>
      </c>
      <c r="O8" s="16"/>
      <c r="P8" s="29"/>
    </row>
    <row r="9" spans="1:17" ht="21.75" customHeight="1" x14ac:dyDescent="0.25">
      <c r="A9" s="24"/>
      <c r="B9" s="39"/>
      <c r="C9" s="39"/>
      <c r="D9" s="39"/>
      <c r="E9" s="39"/>
      <c r="F9" s="40"/>
      <c r="G9" s="40"/>
      <c r="H9" s="40"/>
      <c r="I9" s="40"/>
      <c r="J9" s="40"/>
      <c r="K9" s="39"/>
      <c r="L9" s="40"/>
      <c r="M9" s="41"/>
      <c r="N9" s="2" t="s">
        <v>7</v>
      </c>
    </row>
    <row r="10" spans="1:17" s="7" customFormat="1" ht="21.75" customHeight="1" x14ac:dyDescent="0.25">
      <c r="A10" s="2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2"/>
      <c r="N10" s="2">
        <f>SUM(N8:N9)</f>
        <v>7750000</v>
      </c>
      <c r="O10" s="16"/>
    </row>
    <row r="11" spans="1:17" x14ac:dyDescent="0.25">
      <c r="A11" s="24"/>
      <c r="B11" s="27"/>
      <c r="D11" s="19"/>
      <c r="E11" s="20"/>
      <c r="F11" s="20"/>
      <c r="G11" s="20"/>
      <c r="H11" s="20"/>
      <c r="I11" s="20"/>
      <c r="L11" s="4"/>
      <c r="N11" s="12"/>
    </row>
    <row r="12" spans="1:17" x14ac:dyDescent="0.25">
      <c r="A12" s="9"/>
      <c r="D12" s="19"/>
      <c r="E12" s="20"/>
      <c r="F12" s="20"/>
      <c r="G12" s="20"/>
      <c r="H12" s="20"/>
      <c r="I12" s="20"/>
      <c r="L12" s="4"/>
      <c r="N12" s="2" t="s">
        <v>12</v>
      </c>
    </row>
    <row r="13" spans="1:17" x14ac:dyDescent="0.25">
      <c r="A13" s="9"/>
      <c r="L13" s="4"/>
      <c r="N13" s="2">
        <f>N10*0.05</f>
        <v>387500</v>
      </c>
    </row>
    <row r="14" spans="1:17" x14ac:dyDescent="0.25">
      <c r="A14" s="9"/>
      <c r="L14" s="4"/>
      <c r="N14" s="2" t="s">
        <v>13</v>
      </c>
    </row>
    <row r="15" spans="1:17" x14ac:dyDescent="0.25">
      <c r="A15" s="18"/>
      <c r="K15" s="4"/>
      <c r="L15" s="4"/>
      <c r="M15" s="4"/>
      <c r="N15" s="2">
        <f>N10*0.1</f>
        <v>775000</v>
      </c>
    </row>
    <row r="16" spans="1:17" s="6" customFormat="1" x14ac:dyDescent="0.25">
      <c r="A16" s="18"/>
      <c r="B16" s="28"/>
      <c r="C16" s="4"/>
      <c r="D16" s="4"/>
      <c r="E16" s="4"/>
      <c r="F16" s="4"/>
      <c r="G16" s="4"/>
      <c r="H16" s="4"/>
      <c r="I16" s="4"/>
      <c r="J16" s="5"/>
      <c r="L16" s="5"/>
      <c r="M16" s="5"/>
      <c r="N16" s="5"/>
      <c r="O16" s="25"/>
      <c r="P16" s="1"/>
      <c r="Q16" s="1"/>
    </row>
    <row r="17" spans="1:17" s="6" customFormat="1" x14ac:dyDescent="0.25">
      <c r="A17" s="18"/>
      <c r="B17" s="28"/>
      <c r="C17" s="4"/>
      <c r="D17" s="4"/>
      <c r="E17" s="4"/>
      <c r="F17" s="4"/>
      <c r="G17" s="4"/>
      <c r="H17" s="4"/>
      <c r="I17" s="4"/>
      <c r="J17" s="5"/>
      <c r="L17" s="5"/>
      <c r="M17" s="5"/>
      <c r="N17" s="5"/>
      <c r="O17" s="25"/>
      <c r="P17" s="1"/>
      <c r="Q17" s="1"/>
    </row>
    <row r="18" spans="1:17" s="6" customFormat="1" x14ac:dyDescent="0.25">
      <c r="A18" s="8"/>
      <c r="B18" s="28"/>
      <c r="C18" s="4"/>
      <c r="D18" s="4"/>
      <c r="E18" s="4"/>
      <c r="F18" s="4"/>
      <c r="G18" s="4"/>
      <c r="H18" s="4"/>
      <c r="I18" s="4"/>
      <c r="J18" s="5"/>
      <c r="L18" s="5"/>
      <c r="M18" s="5"/>
      <c r="N18" s="5"/>
      <c r="O18" s="25"/>
      <c r="P18" s="1"/>
      <c r="Q18" s="1"/>
    </row>
    <row r="19" spans="1:17" s="6" customFormat="1" x14ac:dyDescent="0.25">
      <c r="A19" s="5"/>
      <c r="B19" s="28"/>
      <c r="C19" s="4"/>
      <c r="D19" s="4"/>
      <c r="E19" s="4"/>
      <c r="F19" s="4"/>
      <c r="G19" s="4"/>
      <c r="H19" s="4"/>
      <c r="I19" s="4"/>
      <c r="J19" s="4"/>
      <c r="L19" s="5"/>
      <c r="M19" s="5"/>
      <c r="N19" s="5"/>
      <c r="O19" s="25"/>
      <c r="P19" s="1"/>
      <c r="Q19" s="1"/>
    </row>
    <row r="20" spans="1:17" s="6" customFormat="1" x14ac:dyDescent="0.25">
      <c r="A20" s="5"/>
      <c r="B20" s="28"/>
      <c r="C20" s="4"/>
      <c r="D20" s="4"/>
      <c r="E20" s="4"/>
      <c r="F20" s="4"/>
      <c r="G20" s="4"/>
      <c r="H20" s="4"/>
      <c r="I20" s="4"/>
      <c r="J20" s="5"/>
      <c r="L20" s="5"/>
      <c r="M20" s="5"/>
      <c r="N20" s="5"/>
      <c r="O20" s="25"/>
      <c r="P20" s="1"/>
      <c r="Q20" s="1"/>
    </row>
    <row r="21" spans="1:17" s="6" customFormat="1" x14ac:dyDescent="0.25">
      <c r="A21" s="5"/>
      <c r="B21" s="28"/>
      <c r="C21" s="4"/>
      <c r="D21" s="4"/>
      <c r="E21" s="4"/>
      <c r="F21" s="4"/>
      <c r="G21" s="4"/>
      <c r="H21" s="4"/>
      <c r="I21" s="4"/>
      <c r="J21" s="5"/>
      <c r="L21" s="5"/>
      <c r="M21" s="5"/>
      <c r="N21" s="5"/>
      <c r="O21" s="25"/>
      <c r="P21" s="1"/>
      <c r="Q21" s="1"/>
    </row>
    <row r="22" spans="1:17" s="6" customFormat="1" x14ac:dyDescent="0.25">
      <c r="A22" s="5"/>
      <c r="B22" s="28"/>
      <c r="C22" s="4"/>
      <c r="D22" s="4"/>
      <c r="E22" s="4"/>
      <c r="F22" s="4"/>
      <c r="G22" s="4"/>
      <c r="H22" s="4"/>
      <c r="I22" s="4"/>
      <c r="J22" s="5"/>
      <c r="L22" s="5"/>
      <c r="M22" s="5"/>
      <c r="N22" s="5"/>
      <c r="O22" s="25"/>
      <c r="P22" s="1"/>
      <c r="Q22" s="1"/>
    </row>
    <row r="23" spans="1:17" s="6" customFormat="1" x14ac:dyDescent="0.25">
      <c r="A23" s="5"/>
      <c r="B23" s="28"/>
      <c r="C23" s="4"/>
      <c r="D23" s="4"/>
      <c r="E23" s="4"/>
      <c r="F23" s="4"/>
      <c r="G23" s="4"/>
      <c r="H23" s="4"/>
      <c r="I23" s="4"/>
      <c r="J23" s="5"/>
      <c r="L23" s="5"/>
      <c r="M23" s="5"/>
      <c r="N23" s="5"/>
      <c r="O23" s="25"/>
      <c r="P23" s="1"/>
      <c r="Q23" s="1"/>
    </row>
    <row r="24" spans="1:17" s="6" customFormat="1" x14ac:dyDescent="0.25">
      <c r="A24" s="5"/>
      <c r="B24" s="28"/>
      <c r="C24" s="4"/>
      <c r="D24" s="4"/>
      <c r="E24" s="4"/>
      <c r="F24" s="4"/>
      <c r="G24" s="4"/>
      <c r="H24" s="4"/>
      <c r="I24" s="4"/>
      <c r="J24" s="5"/>
      <c r="L24" s="5"/>
      <c r="M24" s="5"/>
      <c r="N24" s="5"/>
      <c r="O24" s="25"/>
      <c r="P24" s="1"/>
      <c r="Q24" s="1"/>
    </row>
  </sheetData>
  <autoFilter ref="A7:N10" xr:uid="{C567246F-E8A8-4FAB-B2F8-6C94E1B84AE8}">
    <filterColumn colId="11" showButton="0"/>
  </autoFilter>
  <mergeCells count="4">
    <mergeCell ref="A1:N3"/>
    <mergeCell ref="A4:N6"/>
    <mergeCell ref="L7:M7"/>
    <mergeCell ref="B9:M10"/>
  </mergeCells>
  <phoneticPr fontId="3" type="noConversion"/>
  <conditionalFormatting sqref="M8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Admin86</cp:lastModifiedBy>
  <cp:lastPrinted>2022-02-25T05:33:42Z</cp:lastPrinted>
  <dcterms:created xsi:type="dcterms:W3CDTF">2021-04-05T09:35:27Z</dcterms:created>
  <dcterms:modified xsi:type="dcterms:W3CDTF">2023-08-09T09:27:30Z</dcterms:modified>
</cp:coreProperties>
</file>