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3196" windowWidth="19320" windowHeight="11568" activeTab="4"/>
  </bookViews>
  <sheets>
    <sheet name="БланкРасчета" sheetId="1" r:id="rId1"/>
    <sheet name="консерваж" sheetId="2" r:id="rId2"/>
    <sheet name="хлеб " sheetId="3" r:id="rId3"/>
    <sheet name="прочие продукты" sheetId="4" r:id="rId4"/>
    <sheet name="сухофрукты" sheetId="5" r:id="rId5"/>
  </sheets>
  <definedNames>
    <definedName name="details">'БланкРасчета'!#REF!</definedName>
    <definedName name="DETAILS.1">'БланкРасчета'!$14:$14</definedName>
    <definedName name="DETAILS.2">'БланкРасчета'!$15:$15</definedName>
    <definedName name="DETAILS.3">'БланкРасчета'!$16:$16</definedName>
    <definedName name="DETAILS.4">'БланкРасчета'!$17:$17</definedName>
    <definedName name="DETAILS.5">'БланкРасчета'!$18:$18</definedName>
    <definedName name="DETAILS.6">'БланкРасчета'!$19:$19</definedName>
    <definedName name="ДатаНМЦК">'БланкРасчета'!$D$27</definedName>
    <definedName name="Доп1_Значение">'БланкРасчета'!$D$6</definedName>
    <definedName name="Доп1_Параметр">'БланкРасчета'!$A$6</definedName>
    <definedName name="ЕИ">'БланкРасчета'!#REF!</definedName>
    <definedName name="ЕП_Цена_Проверка">'БланкРасчета'!$P$21</definedName>
    <definedName name="_xlnm.Print_Titles" localSheetId="0">'БланкРасчета'!$12:$13</definedName>
    <definedName name="Заказчик">'БланкРасчета'!$D$3</definedName>
    <definedName name="ИСТ">'БланкРасчета'!$P$1</definedName>
    <definedName name="Колво">'БланкРасчета'!#REF!</definedName>
    <definedName name="КоэффВарЦен">'БланкРасчета'!#REF!</definedName>
    <definedName name="Наименование">'БланкРасчета'!#REF!</definedName>
    <definedName name="НМЦК">'БланкРасчета'!#REF!</definedName>
    <definedName name="НМЦК_Контракт_Сумма">'БланкРасчета'!$O$22</definedName>
    <definedName name="НМЦК_Контракт_Текст1">'БланкРасчета'!$A$22</definedName>
    <definedName name="НМЦК_Контракт_Текст2">'БланкРасчета'!$N$22</definedName>
    <definedName name="НМЦК_Метод">'БланкРасчета'!$D$10</definedName>
    <definedName name="НМЦК_Проверка">'БланкРасчета'!#REF!</definedName>
    <definedName name="Номер">'БланкРасчета'!#REF!</definedName>
    <definedName name="ОКПД">'БланкРасчета'!#REF!</definedName>
    <definedName name="ПредметКонтракта">'БланкРасчета'!$D$4</definedName>
    <definedName name="РаботникДолжность">'БланкРасчета'!$D$25</definedName>
    <definedName name="РаботникФИО">'БланкРасчета'!$I$25</definedName>
    <definedName name="СпособРазмещения">'БланкРасчета'!$D$5</definedName>
    <definedName name="СредКварОткл">'БланкРасчета'!#REF!</definedName>
    <definedName name="СредняяЦена">'БланкРасчета'!#REF!</definedName>
    <definedName name="Срок_Исполнения">'БланкРасчета'!$D$7</definedName>
  </definedNames>
  <calcPr fullCalcOnLoad="1"/>
</workbook>
</file>

<file path=xl/sharedStrings.xml><?xml version="1.0" encoding="utf-8"?>
<sst xmlns="http://schemas.openxmlformats.org/spreadsheetml/2006/main" count="279" uniqueCount="98">
  <si>
    <t>Обоснование начальной (максимальной) цены контракта</t>
  </si>
  <si>
    <t>Основные характеристики объекта закупки</t>
  </si>
  <si>
    <t>Расчет НМЦК</t>
  </si>
  <si>
    <t>№</t>
  </si>
  <si>
    <t>Наименование товара, услуги (работы)</t>
  </si>
  <si>
    <t>Кол-во</t>
  </si>
  <si>
    <t>поставщик 1</t>
  </si>
  <si>
    <t>поставщик 2</t>
  </si>
  <si>
    <t>поставщик 3</t>
  </si>
  <si>
    <t>Итого</t>
  </si>
  <si>
    <t>Заказчик</t>
  </si>
  <si>
    <t>Предмет контракта</t>
  </si>
  <si>
    <t>Код ОКПД2</t>
  </si>
  <si>
    <t>Ед. изм</t>
  </si>
  <si>
    <t>Способ размещения</t>
  </si>
  <si>
    <t>Работник контрактной службы/контрактный управляющий:</t>
  </si>
  <si>
    <t>должность</t>
  </si>
  <si>
    <t>Ф.И.О.</t>
  </si>
  <si>
    <t>подпись</t>
  </si>
  <si>
    <t>Дата подготовки обоснования НМЦК:</t>
  </si>
  <si>
    <t>Согласно технического задания</t>
  </si>
  <si>
    <t>Цена, руб.</t>
  </si>
  <si>
    <t>Сумма, руб.</t>
  </si>
  <si>
    <t>Срок исполнения контракта</t>
  </si>
  <si>
    <t>Однородность совокупности значений выявленных цен, используемых в расчете НМЦ</t>
  </si>
  <si>
    <t xml:space="preserve">Средняя арифметическая цена за единицу     &lt;ц&gt; </t>
  </si>
  <si>
    <t>Среднее квадратичное отклонение</t>
  </si>
  <si>
    <t>НМЦ, определяемая методом сопоставимых рыночных цен</t>
  </si>
  <si>
    <t>Коэффициент вариации цен V (%)                         (не должен превышать 33%)</t>
  </si>
  <si>
    <t>Расчет НМЦ по формуле                             v - кол-во (объем) закупаемых ТРУ;
n - кол-во значений, используемых в расчете;
i - номер источника ценовой информации;
     - цена единицы
.</t>
  </si>
  <si>
    <t>Метод определения НМЦК 
с обоснованием:</t>
  </si>
  <si>
    <t>На основании проведенного анализа рынка, с учетом округления значений НМЦК составляет:</t>
  </si>
  <si>
    <t>МБДОУ "ДС №3 "Ласточка"</t>
  </si>
  <si>
    <t>Поставка товара "Мясо, рыба"</t>
  </si>
  <si>
    <t>Электронный аукцион</t>
  </si>
  <si>
    <t>ИКЗ</t>
  </si>
  <si>
    <t>18 38605020952860501001 0038 001 0000 000</t>
  </si>
  <si>
    <t xml:space="preserve">Поставка товара должна быть осуществлена с момента подписания по 31 декабря 2019 г. </t>
  </si>
  <si>
    <t>Метод сопоставимых рыночных цен (анализа рынка)</t>
  </si>
  <si>
    <t>10.11.31.110</t>
  </si>
  <si>
    <t>Мясо говядина полуфабрикат</t>
  </si>
  <si>
    <t>кг</t>
  </si>
  <si>
    <t>10.11.32.110</t>
  </si>
  <si>
    <t>Мясо свинина полуфабрикат</t>
  </si>
  <si>
    <t>10.20.23.122</t>
  </si>
  <si>
    <t>Сельдь с/с</t>
  </si>
  <si>
    <t>10.20.13.122</t>
  </si>
  <si>
    <t>Рыба лососевая (горбуша)</t>
  </si>
  <si>
    <t>Рыба лососевая (кета)</t>
  </si>
  <si>
    <t>Рыба Семга св/морож</t>
  </si>
  <si>
    <t>МАДОУ "ДС №3 "Ласточка"</t>
  </si>
  <si>
    <t>Закупка у единственного поставщика (подрядчика, исполнителя)</t>
  </si>
  <si>
    <t>Предмет договора</t>
  </si>
  <si>
    <t>Согласно спецификации</t>
  </si>
  <si>
    <t xml:space="preserve">Обоснование начальной (максимальной) цены договора </t>
  </si>
  <si>
    <t>Метод определения НМЦД с обоснованием:</t>
  </si>
  <si>
    <t>Расчет НМЦД</t>
  </si>
  <si>
    <t>кг.</t>
  </si>
  <si>
    <r>
      <t xml:space="preserve">№ </t>
    </r>
    <r>
      <rPr>
        <sz val="11"/>
        <color indexed="10"/>
        <rFont val="Times New Roman"/>
        <family val="1"/>
      </rPr>
      <t>63</t>
    </r>
    <r>
      <rPr>
        <sz val="11"/>
        <color indexed="8"/>
        <rFont val="Times New Roman"/>
        <family val="1"/>
      </rPr>
      <t xml:space="preserve"> </t>
    </r>
  </si>
  <si>
    <t>ДАТА СОСТАВЛЕНИЯ:</t>
  </si>
  <si>
    <t>Кукуруза консервированная</t>
  </si>
  <si>
    <t>Зеленый горошек консервированный</t>
  </si>
  <si>
    <t>Томаты в собственном саду</t>
  </si>
  <si>
    <t>Лечо</t>
  </si>
  <si>
    <t>Икра кабачковая</t>
  </si>
  <si>
    <t>Огурцы консервированные</t>
  </si>
  <si>
    <t>Томатная паста</t>
  </si>
  <si>
    <t>Компот в ассортименте</t>
  </si>
  <si>
    <t>Повидло в ассортименте</t>
  </si>
  <si>
    <t>Джем в ассортименте</t>
  </si>
  <si>
    <t>Нектары, соки фруктовые в ассортименте</t>
  </si>
  <si>
    <t>Салат из морской капусты консервированной</t>
  </si>
  <si>
    <t>Масло подсолнечное</t>
  </si>
  <si>
    <t>ПОСТАВКА ТОВАРА "Консерваж и прочие продукты"</t>
  </si>
  <si>
    <t>Хлеб ржаной йодированный "Дарницкий"</t>
  </si>
  <si>
    <t>Хлеб пшеничный йодированный</t>
  </si>
  <si>
    <t>Батон "Сдобный"</t>
  </si>
  <si>
    <t>ПОСТАВКА ТОВАРА "Хлеб и хлебобулочные изделия"</t>
  </si>
  <si>
    <t>ПОСТАВКА ТОВАРА "Прочие продукты"</t>
  </si>
  <si>
    <t>Сахар весовой до 50кг</t>
  </si>
  <si>
    <t>Напиток быстрорастворимый "Несквик" 1кг</t>
  </si>
  <si>
    <t>Какао-порошок 100-200гр</t>
  </si>
  <si>
    <t>Чай черный байховый, листовой 200гр</t>
  </si>
  <si>
    <t>Кофейный напиток 200-500гр</t>
  </si>
  <si>
    <t>Кисель в ассортименте (фасованный) 100-200гр</t>
  </si>
  <si>
    <t>Лавровый лист 10-20гр</t>
  </si>
  <si>
    <t>Приправы сухие в ассортименте (петрушка, укроп) 15гр</t>
  </si>
  <si>
    <t>Кислота лимонная 50гр</t>
  </si>
  <si>
    <t>Ванилин 1,5гр</t>
  </si>
  <si>
    <t>Дрожжи хлебопекарные сухие 100гр</t>
  </si>
  <si>
    <t>Соль выварочная йод 1кг</t>
  </si>
  <si>
    <t>Ягода свежемороженная брусника 10кг</t>
  </si>
  <si>
    <t>Ягода свежемороженная клюква 10кг</t>
  </si>
  <si>
    <t>ПОСТАВКА ТОВАРА "Суфокруты"</t>
  </si>
  <si>
    <t>курага без косточки</t>
  </si>
  <si>
    <t>сухофрукты (яблоки, груши, изюм, чернослив сушеные)</t>
  </si>
  <si>
    <t>шиповник</t>
  </si>
  <si>
    <t>изюм без косточки светлый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</si>
</sst>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Calibri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2" fontId="2" fillId="0" borderId="11" xfId="0" applyNumberFormat="1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5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36" borderId="0" xfId="0" applyFont="1" applyFill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strike/>
      </font>
      <fill>
        <patternFill patternType="lightUp">
          <bgColor rgb="FFFF0000"/>
        </patternFill>
      </fill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strike/>
      </font>
      <fill>
        <patternFill patternType="lightUp">
          <bgColor rgb="FFFF0000"/>
        </patternFill>
      </fill>
    </dxf>
    <dxf>
      <font>
        <strike/>
      </font>
      <fill>
        <patternFill patternType="lightUp">
          <bgColor rgb="FFFF0000"/>
        </patternFill>
      </fill>
      <border/>
    </dxf>
    <dxf>
      <font>
        <b/>
        <i val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12</xdr:row>
      <xdr:rowOff>1981200</xdr:rowOff>
    </xdr:from>
    <xdr:to>
      <xdr:col>14</xdr:col>
      <xdr:colOff>895350</xdr:colOff>
      <xdr:row>12</xdr:row>
      <xdr:rowOff>2143125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4876800"/>
          <a:ext cx="7048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0</xdr:rowOff>
    </xdr:from>
    <xdr:to>
      <xdr:col>14</xdr:col>
      <xdr:colOff>981075</xdr:colOff>
      <xdr:row>6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0"/>
          <a:ext cx="819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12</xdr:row>
      <xdr:rowOff>638175</xdr:rowOff>
    </xdr:from>
    <xdr:to>
      <xdr:col>12</xdr:col>
      <xdr:colOff>1019175</xdr:colOff>
      <xdr:row>12</xdr:row>
      <xdr:rowOff>1200150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72675" y="353377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1104900</xdr:rowOff>
    </xdr:from>
    <xdr:to>
      <xdr:col>13</xdr:col>
      <xdr:colOff>971550</xdr:colOff>
      <xdr:row>12</xdr:row>
      <xdr:rowOff>1543050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39475" y="400050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11</xdr:row>
      <xdr:rowOff>828675</xdr:rowOff>
    </xdr:from>
    <xdr:to>
      <xdr:col>13</xdr:col>
      <xdr:colOff>857250</xdr:colOff>
      <xdr:row>11</xdr:row>
      <xdr:rowOff>1238250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374332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0</xdr:rowOff>
    </xdr:from>
    <xdr:to>
      <xdr:col>13</xdr:col>
      <xdr:colOff>952500</xdr:colOff>
      <xdr:row>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0"/>
          <a:ext cx="790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11</xdr:row>
      <xdr:rowOff>838200</xdr:rowOff>
    </xdr:from>
    <xdr:to>
      <xdr:col>11</xdr:col>
      <xdr:colOff>323850</xdr:colOff>
      <xdr:row>11</xdr:row>
      <xdr:rowOff>1200150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3752850"/>
          <a:ext cx="171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11</xdr:row>
      <xdr:rowOff>914400</xdr:rowOff>
    </xdr:from>
    <xdr:to>
      <xdr:col>12</xdr:col>
      <xdr:colOff>457200</xdr:colOff>
      <xdr:row>11</xdr:row>
      <xdr:rowOff>1333500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34475" y="382905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11</xdr:row>
      <xdr:rowOff>1104900</xdr:rowOff>
    </xdr:from>
    <xdr:to>
      <xdr:col>13</xdr:col>
      <xdr:colOff>838200</xdr:colOff>
      <xdr:row>11</xdr:row>
      <xdr:rowOff>1104900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8004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38100</xdr:colOff>
      <xdr:row>4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0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</xdr:row>
      <xdr:rowOff>533400</xdr:rowOff>
    </xdr:from>
    <xdr:to>
      <xdr:col>11</xdr:col>
      <xdr:colOff>657225</xdr:colOff>
      <xdr:row>11</xdr:row>
      <xdr:rowOff>1085850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32289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11</xdr:row>
      <xdr:rowOff>723900</xdr:rowOff>
    </xdr:from>
    <xdr:to>
      <xdr:col>12</xdr:col>
      <xdr:colOff>704850</xdr:colOff>
      <xdr:row>11</xdr:row>
      <xdr:rowOff>1095375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34194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11</xdr:row>
      <xdr:rowOff>1019175</xdr:rowOff>
    </xdr:from>
    <xdr:to>
      <xdr:col>13</xdr:col>
      <xdr:colOff>981075</xdr:colOff>
      <xdr:row>11</xdr:row>
      <xdr:rowOff>1428750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355282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0</xdr:rowOff>
    </xdr:from>
    <xdr:to>
      <xdr:col>13</xdr:col>
      <xdr:colOff>590550</xdr:colOff>
      <xdr:row>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0"/>
          <a:ext cx="428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733425</xdr:colOff>
      <xdr:row>11</xdr:row>
      <xdr:rowOff>485775</xdr:rowOff>
    </xdr:from>
    <xdr:to>
      <xdr:col>11</xdr:col>
      <xdr:colOff>695325</xdr:colOff>
      <xdr:row>11</xdr:row>
      <xdr:rowOff>885825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30194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11</xdr:row>
      <xdr:rowOff>923925</xdr:rowOff>
    </xdr:from>
    <xdr:to>
      <xdr:col>12</xdr:col>
      <xdr:colOff>742950</xdr:colOff>
      <xdr:row>11</xdr:row>
      <xdr:rowOff>1352550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3457575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11</xdr:row>
      <xdr:rowOff>1295400</xdr:rowOff>
    </xdr:from>
    <xdr:to>
      <xdr:col>13</xdr:col>
      <xdr:colOff>828675</xdr:colOff>
      <xdr:row>11</xdr:row>
      <xdr:rowOff>1571625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3762375"/>
          <a:ext cx="695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0</xdr:row>
      <xdr:rowOff>0</xdr:rowOff>
    </xdr:from>
    <xdr:to>
      <xdr:col>13</xdr:col>
      <xdr:colOff>438150</xdr:colOff>
      <xdr:row>6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0"/>
          <a:ext cx="981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</xdr:row>
      <xdr:rowOff>904875</xdr:rowOff>
    </xdr:from>
    <xdr:to>
      <xdr:col>11</xdr:col>
      <xdr:colOff>638175</xdr:colOff>
      <xdr:row>11</xdr:row>
      <xdr:rowOff>1314450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337185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11</xdr:row>
      <xdr:rowOff>1047750</xdr:rowOff>
    </xdr:from>
    <xdr:to>
      <xdr:col>12</xdr:col>
      <xdr:colOff>714375</xdr:colOff>
      <xdr:row>11</xdr:row>
      <xdr:rowOff>1476375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29625" y="3514725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27"/>
  <sheetViews>
    <sheetView zoomScalePageLayoutView="0" workbookViewId="0" topLeftCell="A1">
      <selection activeCell="A1" sqref="A1:O27"/>
    </sheetView>
  </sheetViews>
  <sheetFormatPr defaultColWidth="9.140625" defaultRowHeight="15"/>
  <cols>
    <col min="1" max="1" width="6.7109375" style="31" customWidth="1"/>
    <col min="2" max="2" width="9.140625" style="7" customWidth="1"/>
    <col min="3" max="3" width="24.7109375" style="7" customWidth="1"/>
    <col min="4" max="4" width="6.421875" style="11" customWidth="1"/>
    <col min="5" max="5" width="9.140625" style="7" customWidth="1"/>
    <col min="6" max="6" width="12.28125" style="7" customWidth="1"/>
    <col min="7" max="7" width="13.421875" style="7" customWidth="1"/>
    <col min="8" max="8" width="12.28125" style="7" customWidth="1"/>
    <col min="9" max="9" width="13.140625" style="7" customWidth="1"/>
    <col min="10" max="10" width="12.28125" style="7" customWidth="1"/>
    <col min="11" max="11" width="13.8515625" style="7" customWidth="1"/>
    <col min="12" max="14" width="15.8515625" style="7" customWidth="1"/>
    <col min="15" max="15" width="15.421875" style="3" customWidth="1"/>
    <col min="16" max="16" width="9.140625" style="0" hidden="1" customWidth="1"/>
  </cols>
  <sheetData>
    <row r="1" spans="1:16" ht="15">
      <c r="A1" s="3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>
        <v>1</v>
      </c>
    </row>
    <row r="2" spans="1:15" ht="15">
      <c r="A2" s="26"/>
      <c r="B2" s="26"/>
      <c r="C2" s="26"/>
      <c r="D2" s="9"/>
      <c r="E2" s="27"/>
      <c r="F2" s="27"/>
      <c r="G2" s="27"/>
      <c r="H2" s="6"/>
      <c r="I2" s="6"/>
      <c r="J2" s="27"/>
      <c r="K2" s="27"/>
      <c r="L2" s="27"/>
      <c r="M2" s="27"/>
      <c r="N2" s="27"/>
      <c r="O2" s="26"/>
    </row>
    <row r="3" spans="1:15" ht="15">
      <c r="A3" s="57" t="s">
        <v>10</v>
      </c>
      <c r="B3" s="17"/>
      <c r="C3" s="17"/>
      <c r="D3" s="88" t="s">
        <v>32</v>
      </c>
      <c r="E3" s="89"/>
      <c r="F3" s="89"/>
      <c r="G3" s="89"/>
      <c r="H3" s="89"/>
      <c r="I3" s="89"/>
      <c r="J3" s="89"/>
      <c r="K3" s="89"/>
      <c r="L3" s="89"/>
      <c r="M3" s="89"/>
      <c r="N3" s="43"/>
      <c r="O3" s="40"/>
    </row>
    <row r="4" spans="1:15" ht="15">
      <c r="A4" s="57" t="s">
        <v>11</v>
      </c>
      <c r="B4" s="34"/>
      <c r="C4" s="34"/>
      <c r="D4" s="90" t="s">
        <v>33</v>
      </c>
      <c r="E4" s="91"/>
      <c r="F4" s="91"/>
      <c r="G4" s="91"/>
      <c r="H4" s="91"/>
      <c r="I4" s="91"/>
      <c r="J4" s="91"/>
      <c r="K4" s="91"/>
      <c r="L4" s="91"/>
      <c r="M4" s="91"/>
      <c r="N4" s="43"/>
      <c r="O4" s="40"/>
    </row>
    <row r="5" spans="1:15" ht="15">
      <c r="A5" s="57" t="s">
        <v>14</v>
      </c>
      <c r="B5" s="34"/>
      <c r="C5" s="34"/>
      <c r="D5" s="90" t="s">
        <v>34</v>
      </c>
      <c r="E5" s="91"/>
      <c r="F5" s="91"/>
      <c r="G5" s="91"/>
      <c r="H5" s="91"/>
      <c r="I5" s="91"/>
      <c r="J5" s="91"/>
      <c r="K5" s="91"/>
      <c r="L5" s="91"/>
      <c r="M5" s="91"/>
      <c r="N5" s="43"/>
      <c r="O5" s="40"/>
    </row>
    <row r="6" spans="1:15" ht="15">
      <c r="A6" s="58" t="s">
        <v>35</v>
      </c>
      <c r="B6" s="59"/>
      <c r="C6" s="59"/>
      <c r="D6" s="96" t="s">
        <v>36</v>
      </c>
      <c r="E6" s="97"/>
      <c r="F6" s="97"/>
      <c r="G6" s="97"/>
      <c r="H6" s="97"/>
      <c r="I6" s="97"/>
      <c r="J6" s="97"/>
      <c r="K6" s="97"/>
      <c r="L6" s="97"/>
      <c r="M6" s="97"/>
      <c r="N6" s="44"/>
      <c r="O6" s="41"/>
    </row>
    <row r="7" spans="1:15" ht="15">
      <c r="A7" s="61" t="s">
        <v>23</v>
      </c>
      <c r="B7" s="59"/>
      <c r="C7" s="59"/>
      <c r="D7" s="96" t="s">
        <v>37</v>
      </c>
      <c r="E7" s="97"/>
      <c r="F7" s="97"/>
      <c r="G7" s="97"/>
      <c r="H7" s="97"/>
      <c r="I7" s="97"/>
      <c r="J7" s="97"/>
      <c r="K7" s="97"/>
      <c r="L7" s="97"/>
      <c r="M7" s="97"/>
      <c r="N7" s="44"/>
      <c r="O7" s="41"/>
    </row>
    <row r="8" spans="1:15" ht="14.25">
      <c r="A8" s="62"/>
      <c r="B8" s="26"/>
      <c r="C8" s="26"/>
      <c r="D8" s="9"/>
      <c r="E8" s="27"/>
      <c r="F8" s="27"/>
      <c r="G8" s="27"/>
      <c r="H8" s="6"/>
      <c r="I8" s="6"/>
      <c r="J8" s="28"/>
      <c r="K8" s="29"/>
      <c r="L8" s="29"/>
      <c r="M8" s="27"/>
      <c r="N8" s="27"/>
      <c r="O8" s="26"/>
    </row>
    <row r="9" spans="1:15" ht="14.25">
      <c r="A9" s="60" t="s">
        <v>1</v>
      </c>
      <c r="B9" s="24"/>
      <c r="C9" s="24"/>
      <c r="D9" s="23" t="s">
        <v>20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14.25">
      <c r="A10" s="65" t="s">
        <v>30</v>
      </c>
      <c r="B10" s="66"/>
      <c r="C10" s="67"/>
      <c r="D10" s="63" t="s">
        <v>38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ht="14.25">
      <c r="A11" s="98" t="s">
        <v>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1:15" ht="66">
      <c r="A12" s="101" t="s">
        <v>3</v>
      </c>
      <c r="B12" s="94" t="s">
        <v>12</v>
      </c>
      <c r="C12" s="94" t="s">
        <v>4</v>
      </c>
      <c r="D12" s="94" t="s">
        <v>13</v>
      </c>
      <c r="E12" s="110" t="s">
        <v>5</v>
      </c>
      <c r="F12" s="92" t="s">
        <v>6</v>
      </c>
      <c r="G12" s="93"/>
      <c r="H12" s="92" t="s">
        <v>7</v>
      </c>
      <c r="I12" s="105"/>
      <c r="J12" s="92" t="s">
        <v>8</v>
      </c>
      <c r="K12" s="93"/>
      <c r="L12" s="92" t="s">
        <v>24</v>
      </c>
      <c r="M12" s="106"/>
      <c r="N12" s="105"/>
      <c r="O12" s="47" t="s">
        <v>27</v>
      </c>
    </row>
    <row r="13" spans="1:15" ht="168.75">
      <c r="A13" s="102"/>
      <c r="B13" s="100"/>
      <c r="C13" s="100"/>
      <c r="D13" s="95"/>
      <c r="E13" s="111"/>
      <c r="F13" s="54" t="s">
        <v>21</v>
      </c>
      <c r="G13" s="54" t="s">
        <v>22</v>
      </c>
      <c r="H13" s="54" t="s">
        <v>21</v>
      </c>
      <c r="I13" s="54" t="s">
        <v>22</v>
      </c>
      <c r="J13" s="54" t="s">
        <v>21</v>
      </c>
      <c r="K13" s="54" t="s">
        <v>22</v>
      </c>
      <c r="L13" s="55" t="s">
        <v>25</v>
      </c>
      <c r="M13" s="56" t="s">
        <v>26</v>
      </c>
      <c r="N13" s="56" t="s">
        <v>28</v>
      </c>
      <c r="O13" s="48" t="s">
        <v>29</v>
      </c>
    </row>
    <row r="14" spans="1:16" ht="14.25">
      <c r="A14" s="18">
        <v>1</v>
      </c>
      <c r="B14" s="33" t="s">
        <v>39</v>
      </c>
      <c r="C14" s="16" t="s">
        <v>40</v>
      </c>
      <c r="D14" s="33" t="s">
        <v>41</v>
      </c>
      <c r="E14" s="19">
        <v>1400</v>
      </c>
      <c r="F14" s="39">
        <v>420</v>
      </c>
      <c r="G14" s="20">
        <f aca="true" t="shared" si="0" ref="G14:G19">SUM(E14*F14)</f>
        <v>588000</v>
      </c>
      <c r="H14" s="39">
        <v>440</v>
      </c>
      <c r="I14" s="20">
        <f aca="true" t="shared" si="1" ref="I14:I19">SUM(E14*H14)</f>
        <v>616000</v>
      </c>
      <c r="J14" s="39">
        <v>435</v>
      </c>
      <c r="K14" s="21">
        <f aca="true" t="shared" si="2" ref="K14:K19">SUM(E14*J14)</f>
        <v>609000</v>
      </c>
      <c r="L14" s="20">
        <f aca="true" t="shared" si="3" ref="L14:L19">ROUND((F14+H14+J14)/3,0)</f>
        <v>432</v>
      </c>
      <c r="M14" s="50">
        <f aca="true" t="shared" si="4" ref="M14:M19">STDEV(F14,H14,J14)</f>
        <v>10.408329997330663</v>
      </c>
      <c r="N14" s="50">
        <f aca="true" t="shared" si="5" ref="N14:N19">(M14/L14)*100</f>
        <v>2.409335647530246</v>
      </c>
      <c r="O14" s="51">
        <f aca="true" t="shared" si="6" ref="O14:O19">E14*L14</f>
        <v>604800</v>
      </c>
      <c r="P14" s="42">
        <v>604800</v>
      </c>
    </row>
    <row r="15" spans="1:16" ht="14.25">
      <c r="A15" s="18">
        <v>2</v>
      </c>
      <c r="B15" s="33" t="s">
        <v>42</v>
      </c>
      <c r="C15" s="16" t="s">
        <v>43</v>
      </c>
      <c r="D15" s="33" t="s">
        <v>41</v>
      </c>
      <c r="E15" s="19">
        <v>80</v>
      </c>
      <c r="F15" s="39">
        <v>400</v>
      </c>
      <c r="G15" s="20">
        <f t="shared" si="0"/>
        <v>32000</v>
      </c>
      <c r="H15" s="39">
        <v>415</v>
      </c>
      <c r="I15" s="20">
        <f t="shared" si="1"/>
        <v>33200</v>
      </c>
      <c r="J15" s="39">
        <v>440</v>
      </c>
      <c r="K15" s="21">
        <f t="shared" si="2"/>
        <v>35200</v>
      </c>
      <c r="L15" s="20">
        <f t="shared" si="3"/>
        <v>418</v>
      </c>
      <c r="M15" s="50">
        <f t="shared" si="4"/>
        <v>20.207259421636902</v>
      </c>
      <c r="N15" s="50">
        <f t="shared" si="5"/>
        <v>4.83427258890835</v>
      </c>
      <c r="O15" s="51">
        <f t="shared" si="6"/>
        <v>33440</v>
      </c>
      <c r="P15" s="42">
        <v>33440</v>
      </c>
    </row>
    <row r="16" spans="1:16" ht="14.25">
      <c r="A16" s="18">
        <v>3</v>
      </c>
      <c r="B16" s="33" t="s">
        <v>44</v>
      </c>
      <c r="C16" s="16" t="s">
        <v>45</v>
      </c>
      <c r="D16" s="33" t="s">
        <v>41</v>
      </c>
      <c r="E16" s="19">
        <v>40</v>
      </c>
      <c r="F16" s="39">
        <v>210</v>
      </c>
      <c r="G16" s="20">
        <f t="shared" si="0"/>
        <v>8400</v>
      </c>
      <c r="H16" s="39">
        <v>220</v>
      </c>
      <c r="I16" s="20">
        <f t="shared" si="1"/>
        <v>8800</v>
      </c>
      <c r="J16" s="39">
        <v>225</v>
      </c>
      <c r="K16" s="21">
        <f t="shared" si="2"/>
        <v>9000</v>
      </c>
      <c r="L16" s="20">
        <f t="shared" si="3"/>
        <v>218</v>
      </c>
      <c r="M16" s="50">
        <f t="shared" si="4"/>
        <v>7.637626158259733</v>
      </c>
      <c r="N16" s="50">
        <f t="shared" si="5"/>
        <v>3.503498237733823</v>
      </c>
      <c r="O16" s="51">
        <f t="shared" si="6"/>
        <v>8720</v>
      </c>
      <c r="P16" s="42">
        <v>8720</v>
      </c>
    </row>
    <row r="17" spans="1:16" ht="14.25">
      <c r="A17" s="18">
        <v>4</v>
      </c>
      <c r="B17" s="33" t="s">
        <v>46</v>
      </c>
      <c r="C17" s="16" t="s">
        <v>47</v>
      </c>
      <c r="D17" s="33" t="s">
        <v>41</v>
      </c>
      <c r="E17" s="19">
        <v>305</v>
      </c>
      <c r="F17" s="39">
        <v>300</v>
      </c>
      <c r="G17" s="20">
        <f t="shared" si="0"/>
        <v>91500</v>
      </c>
      <c r="H17" s="39">
        <v>310</v>
      </c>
      <c r="I17" s="20">
        <f t="shared" si="1"/>
        <v>94550</v>
      </c>
      <c r="J17" s="39">
        <v>320</v>
      </c>
      <c r="K17" s="21">
        <f t="shared" si="2"/>
        <v>97600</v>
      </c>
      <c r="L17" s="20">
        <f t="shared" si="3"/>
        <v>310</v>
      </c>
      <c r="M17" s="50">
        <f t="shared" si="4"/>
        <v>10</v>
      </c>
      <c r="N17" s="50">
        <f t="shared" si="5"/>
        <v>3.225806451612903</v>
      </c>
      <c r="O17" s="51">
        <f t="shared" si="6"/>
        <v>94550</v>
      </c>
      <c r="P17" s="42">
        <v>94550</v>
      </c>
    </row>
    <row r="18" spans="1:16" ht="14.25">
      <c r="A18" s="18">
        <v>5</v>
      </c>
      <c r="B18" s="33" t="s">
        <v>46</v>
      </c>
      <c r="C18" s="16" t="s">
        <v>48</v>
      </c>
      <c r="D18" s="33" t="s">
        <v>41</v>
      </c>
      <c r="E18" s="19">
        <v>295</v>
      </c>
      <c r="F18" s="39">
        <v>330</v>
      </c>
      <c r="G18" s="20">
        <f t="shared" si="0"/>
        <v>97350</v>
      </c>
      <c r="H18" s="39">
        <v>340</v>
      </c>
      <c r="I18" s="20">
        <f t="shared" si="1"/>
        <v>100300</v>
      </c>
      <c r="J18" s="39">
        <v>360</v>
      </c>
      <c r="K18" s="21">
        <f t="shared" si="2"/>
        <v>106200</v>
      </c>
      <c r="L18" s="20">
        <f t="shared" si="3"/>
        <v>343</v>
      </c>
      <c r="M18" s="50">
        <f t="shared" si="4"/>
        <v>15.275252316519467</v>
      </c>
      <c r="N18" s="50">
        <f t="shared" si="5"/>
        <v>4.453426331346783</v>
      </c>
      <c r="O18" s="51">
        <f t="shared" si="6"/>
        <v>101185</v>
      </c>
      <c r="P18" s="42">
        <v>101185</v>
      </c>
    </row>
    <row r="19" spans="1:16" ht="14.25">
      <c r="A19" s="18">
        <v>6</v>
      </c>
      <c r="B19" s="33" t="s">
        <v>46</v>
      </c>
      <c r="C19" s="16" t="s">
        <v>49</v>
      </c>
      <c r="D19" s="33" t="s">
        <v>41</v>
      </c>
      <c r="E19" s="19">
        <v>300</v>
      </c>
      <c r="F19" s="39">
        <v>920</v>
      </c>
      <c r="G19" s="20">
        <f t="shared" si="0"/>
        <v>276000</v>
      </c>
      <c r="H19" s="39">
        <v>930</v>
      </c>
      <c r="I19" s="20">
        <f t="shared" si="1"/>
        <v>279000</v>
      </c>
      <c r="J19" s="39">
        <v>940</v>
      </c>
      <c r="K19" s="21">
        <f t="shared" si="2"/>
        <v>282000</v>
      </c>
      <c r="L19" s="20">
        <f t="shared" si="3"/>
        <v>930</v>
      </c>
      <c r="M19" s="50">
        <f t="shared" si="4"/>
        <v>10</v>
      </c>
      <c r="N19" s="50">
        <f t="shared" si="5"/>
        <v>1.0752688172043012</v>
      </c>
      <c r="O19" s="51">
        <f t="shared" si="6"/>
        <v>279000</v>
      </c>
      <c r="P19" s="42">
        <v>279000</v>
      </c>
    </row>
    <row r="20" spans="1:15" ht="14.25">
      <c r="A20" s="18"/>
      <c r="B20" s="15"/>
      <c r="C20" s="16"/>
      <c r="D20" s="15"/>
      <c r="E20" s="8"/>
      <c r="F20" s="1"/>
      <c r="G20" s="1"/>
      <c r="H20" s="1"/>
      <c r="I20" s="1"/>
      <c r="J20" s="1"/>
      <c r="K20" s="2"/>
      <c r="L20" s="1"/>
      <c r="M20" s="50"/>
      <c r="N20" s="50"/>
      <c r="O20" s="51"/>
    </row>
    <row r="21" spans="1:15" ht="14.25">
      <c r="A21" s="30"/>
      <c r="B21" s="12"/>
      <c r="C21" s="53" t="s">
        <v>9</v>
      </c>
      <c r="D21" s="10"/>
      <c r="E21" s="5"/>
      <c r="F21" s="5"/>
      <c r="G21" s="5">
        <f>SUM(G14:G20)</f>
        <v>1093250</v>
      </c>
      <c r="H21" s="5"/>
      <c r="I21" s="5">
        <f>SUM(I14:I20)</f>
        <v>1131850</v>
      </c>
      <c r="J21" s="5"/>
      <c r="K21" s="5">
        <f>SUM(K14:K20)</f>
        <v>1139000</v>
      </c>
      <c r="L21" s="52"/>
      <c r="M21" s="50"/>
      <c r="N21" s="50"/>
      <c r="O21" s="5"/>
    </row>
    <row r="22" spans="1:15" ht="14.25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70" t="s">
        <v>31</v>
      </c>
      <c r="O22" s="49">
        <f>SUM(O14:O20)</f>
        <v>1121695</v>
      </c>
    </row>
    <row r="23" spans="1:15" ht="14.25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4"/>
    </row>
    <row r="24" spans="2:3" ht="14.25">
      <c r="B24" s="103" t="s">
        <v>15</v>
      </c>
      <c r="C24" s="103"/>
    </row>
    <row r="25" spans="1:14" ht="14.25">
      <c r="A25" s="64"/>
      <c r="B25" s="104"/>
      <c r="C25" s="104"/>
      <c r="D25" s="36"/>
      <c r="E25" s="37"/>
      <c r="F25" s="37"/>
      <c r="G25" s="37"/>
      <c r="I25" s="36"/>
      <c r="J25" s="38"/>
      <c r="L25" s="38"/>
      <c r="M25" s="38"/>
      <c r="N25" s="45"/>
    </row>
    <row r="26" spans="4:14" ht="14.25">
      <c r="D26" s="109" t="s">
        <v>16</v>
      </c>
      <c r="E26" s="109"/>
      <c r="F26" s="109"/>
      <c r="G26" s="109"/>
      <c r="I26" s="109" t="s">
        <v>17</v>
      </c>
      <c r="J26" s="109"/>
      <c r="L26" s="109" t="s">
        <v>18</v>
      </c>
      <c r="M26" s="109"/>
      <c r="N26" s="46"/>
    </row>
    <row r="27" spans="3:5" ht="14.25">
      <c r="C27" s="35" t="s">
        <v>19</v>
      </c>
      <c r="D27" s="107">
        <v>43432</v>
      </c>
      <c r="E27" s="108"/>
    </row>
  </sheetData>
  <sheetProtection password="C561" sheet="1" objects="1" scenarios="1"/>
  <mergeCells count="20">
    <mergeCell ref="B24:C25"/>
    <mergeCell ref="H12:I12"/>
    <mergeCell ref="D7:M7"/>
    <mergeCell ref="C12:C13"/>
    <mergeCell ref="L12:N12"/>
    <mergeCell ref="D27:E27"/>
    <mergeCell ref="D26:G26"/>
    <mergeCell ref="I26:J26"/>
    <mergeCell ref="L26:M26"/>
    <mergeCell ref="E12:E13"/>
    <mergeCell ref="D3:M3"/>
    <mergeCell ref="D4:M4"/>
    <mergeCell ref="J12:K12"/>
    <mergeCell ref="D12:D13"/>
    <mergeCell ref="D5:M5"/>
    <mergeCell ref="D6:M6"/>
    <mergeCell ref="A11:O11"/>
    <mergeCell ref="B12:B13"/>
    <mergeCell ref="F12:G12"/>
    <mergeCell ref="A12:A13"/>
  </mergeCells>
  <conditionalFormatting sqref="O14">
    <cfRule type="expression" priority="30" dxfId="51" stopIfTrue="1">
      <formula>AND(P14&lt;&gt;O14,$P$1=1)</formula>
    </cfRule>
  </conditionalFormatting>
  <conditionalFormatting sqref="G14">
    <cfRule type="expression" priority="29" dxfId="52" stopIfTrue="1">
      <formula>AND(G14=P14,$P$1=2)</formula>
    </cfRule>
  </conditionalFormatting>
  <conditionalFormatting sqref="K14">
    <cfRule type="expression" priority="27" dxfId="52" stopIfTrue="1">
      <formula>AND(K14=P14,$P$1=2)</formula>
    </cfRule>
  </conditionalFormatting>
  <conditionalFormatting sqref="I14">
    <cfRule type="expression" priority="28" dxfId="52" stopIfTrue="1">
      <formula>AND(I14=P14,$P$1=2)</formula>
    </cfRule>
  </conditionalFormatting>
  <conditionalFormatting sqref="N14">
    <cfRule type="expression" priority="26" dxfId="51" stopIfTrue="1">
      <formula>N14&gt;33</formula>
    </cfRule>
  </conditionalFormatting>
  <conditionalFormatting sqref="O15">
    <cfRule type="expression" priority="25" dxfId="51" stopIfTrue="1">
      <formula>AND(P15&lt;&gt;O15,$P$1=1)</formula>
    </cfRule>
  </conditionalFormatting>
  <conditionalFormatting sqref="G15">
    <cfRule type="expression" priority="24" dxfId="52" stopIfTrue="1">
      <formula>AND(G15=P15,$P$1=2)</formula>
    </cfRule>
  </conditionalFormatting>
  <conditionalFormatting sqref="K15">
    <cfRule type="expression" priority="22" dxfId="52" stopIfTrue="1">
      <formula>AND(K15=P15,$P$1=2)</formula>
    </cfRule>
  </conditionalFormatting>
  <conditionalFormatting sqref="I15">
    <cfRule type="expression" priority="23" dxfId="52" stopIfTrue="1">
      <formula>AND(I15=P15,$P$1=2)</formula>
    </cfRule>
  </conditionalFormatting>
  <conditionalFormatting sqref="N15">
    <cfRule type="expression" priority="21" dxfId="51" stopIfTrue="1">
      <formula>N15&gt;33</formula>
    </cfRule>
  </conditionalFormatting>
  <conditionalFormatting sqref="O16">
    <cfRule type="expression" priority="20" dxfId="51" stopIfTrue="1">
      <formula>AND(P16&lt;&gt;O16,$P$1=1)</formula>
    </cfRule>
  </conditionalFormatting>
  <conditionalFormatting sqref="G16">
    <cfRule type="expression" priority="19" dxfId="52" stopIfTrue="1">
      <formula>AND(G16=P16,$P$1=2)</formula>
    </cfRule>
  </conditionalFormatting>
  <conditionalFormatting sqref="K16">
    <cfRule type="expression" priority="17" dxfId="52" stopIfTrue="1">
      <formula>AND(K16=P16,$P$1=2)</formula>
    </cfRule>
  </conditionalFormatting>
  <conditionalFormatting sqref="I16">
    <cfRule type="expression" priority="18" dxfId="52" stopIfTrue="1">
      <formula>AND(I16=P16,$P$1=2)</formula>
    </cfRule>
  </conditionalFormatting>
  <conditionalFormatting sqref="N16">
    <cfRule type="expression" priority="16" dxfId="51" stopIfTrue="1">
      <formula>N16&gt;33</formula>
    </cfRule>
  </conditionalFormatting>
  <conditionalFormatting sqref="O17">
    <cfRule type="expression" priority="15" dxfId="51" stopIfTrue="1">
      <formula>AND(P17&lt;&gt;O17,$P$1=1)</formula>
    </cfRule>
  </conditionalFormatting>
  <conditionalFormatting sqref="G17">
    <cfRule type="expression" priority="14" dxfId="52" stopIfTrue="1">
      <formula>AND(G17=P17,$P$1=2)</formula>
    </cfRule>
  </conditionalFormatting>
  <conditionalFormatting sqref="K17">
    <cfRule type="expression" priority="12" dxfId="52" stopIfTrue="1">
      <formula>AND(K17=P17,$P$1=2)</formula>
    </cfRule>
  </conditionalFormatting>
  <conditionalFormatting sqref="I17">
    <cfRule type="expression" priority="13" dxfId="52" stopIfTrue="1">
      <formula>AND(I17=P17,$P$1=2)</formula>
    </cfRule>
  </conditionalFormatting>
  <conditionalFormatting sqref="N17">
    <cfRule type="expression" priority="11" dxfId="51" stopIfTrue="1">
      <formula>N17&gt;33</formula>
    </cfRule>
  </conditionalFormatting>
  <conditionalFormatting sqref="O18">
    <cfRule type="expression" priority="10" dxfId="51" stopIfTrue="1">
      <formula>AND(P18&lt;&gt;O18,$P$1=1)</formula>
    </cfRule>
  </conditionalFormatting>
  <conditionalFormatting sqref="G18">
    <cfRule type="expression" priority="9" dxfId="52" stopIfTrue="1">
      <formula>AND(G18=P18,$P$1=2)</formula>
    </cfRule>
  </conditionalFormatting>
  <conditionalFormatting sqref="K18">
    <cfRule type="expression" priority="7" dxfId="52" stopIfTrue="1">
      <formula>AND(K18=P18,$P$1=2)</formula>
    </cfRule>
  </conditionalFormatting>
  <conditionalFormatting sqref="I18">
    <cfRule type="expression" priority="8" dxfId="52" stopIfTrue="1">
      <formula>AND(I18=P18,$P$1=2)</formula>
    </cfRule>
  </conditionalFormatting>
  <conditionalFormatting sqref="N18">
    <cfRule type="expression" priority="6" dxfId="51" stopIfTrue="1">
      <formula>N18&gt;33</formula>
    </cfRule>
  </conditionalFormatting>
  <conditionalFormatting sqref="O19">
    <cfRule type="expression" priority="5" dxfId="51" stopIfTrue="1">
      <formula>AND(P19&lt;&gt;O19,$P$1=1)</formula>
    </cfRule>
  </conditionalFormatting>
  <conditionalFormatting sqref="G19">
    <cfRule type="expression" priority="4" dxfId="52" stopIfTrue="1">
      <formula>AND(G19=P19,$P$1=2)</formula>
    </cfRule>
  </conditionalFormatting>
  <conditionalFormatting sqref="K19">
    <cfRule type="expression" priority="2" dxfId="52" stopIfTrue="1">
      <formula>AND(K19=P19,$P$1=2)</formula>
    </cfRule>
  </conditionalFormatting>
  <conditionalFormatting sqref="I19">
    <cfRule type="expression" priority="3" dxfId="52" stopIfTrue="1">
      <formula>AND(I19=P19,$P$1=2)</formula>
    </cfRule>
  </conditionalFormatting>
  <conditionalFormatting sqref="N19">
    <cfRule type="expression" priority="1" dxfId="51" stopIfTrue="1">
      <formula>N19&gt;33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1" r:id="rId2"/>
  <headerFooter>
    <oddFooter>&amp;CСтраница 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9">
      <selection activeCell="E13" sqref="E13"/>
    </sheetView>
  </sheetViews>
  <sheetFormatPr defaultColWidth="9.140625" defaultRowHeight="15"/>
  <cols>
    <col min="2" max="2" width="29.140625" style="0" customWidth="1"/>
    <col min="3" max="3" width="5.7109375" style="0" customWidth="1"/>
    <col min="6" max="6" width="12.28125" style="0" customWidth="1"/>
    <col min="8" max="8" width="11.421875" style="0" customWidth="1"/>
    <col min="10" max="10" width="12.57421875" style="0" customWidth="1"/>
    <col min="13" max="13" width="11.7109375" style="0" customWidth="1"/>
    <col min="14" max="14" width="14.57421875" style="0" customWidth="1"/>
    <col min="15" max="15" width="14.28125" style="0" customWidth="1"/>
  </cols>
  <sheetData>
    <row r="1" spans="1:14" ht="15">
      <c r="A1" s="32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5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4"/>
    </row>
    <row r="3" spans="1:14" ht="15">
      <c r="A3" s="26"/>
      <c r="B3" s="26"/>
      <c r="C3" s="9"/>
      <c r="D3" s="27"/>
      <c r="E3" s="27"/>
      <c r="F3" s="27"/>
      <c r="G3" s="6"/>
      <c r="H3" s="6"/>
      <c r="I3" s="27"/>
      <c r="J3" s="27"/>
      <c r="K3" s="27"/>
      <c r="L3" s="27"/>
      <c r="M3" s="27"/>
      <c r="N3" s="26"/>
    </row>
    <row r="4" spans="1:14" ht="15">
      <c r="A4" s="57" t="s">
        <v>10</v>
      </c>
      <c r="B4" s="17"/>
      <c r="C4" s="88" t="s">
        <v>50</v>
      </c>
      <c r="D4" s="89"/>
      <c r="E4" s="89"/>
      <c r="F4" s="89"/>
      <c r="G4" s="89"/>
      <c r="H4" s="89"/>
      <c r="I4" s="89"/>
      <c r="J4" s="89"/>
      <c r="K4" s="89"/>
      <c r="L4" s="89"/>
      <c r="M4" s="43"/>
      <c r="N4" s="40"/>
    </row>
    <row r="5" spans="1:14" ht="15">
      <c r="A5" s="57" t="s">
        <v>52</v>
      </c>
      <c r="B5" s="34"/>
      <c r="C5" s="90" t="s">
        <v>73</v>
      </c>
      <c r="D5" s="91"/>
      <c r="E5" s="91"/>
      <c r="F5" s="91"/>
      <c r="G5" s="91"/>
      <c r="H5" s="91"/>
      <c r="I5" s="91"/>
      <c r="J5" s="91"/>
      <c r="K5" s="91"/>
      <c r="L5" s="91"/>
      <c r="M5" s="43"/>
      <c r="N5" s="40"/>
    </row>
    <row r="6" spans="1:14" ht="15">
      <c r="A6" s="57" t="s">
        <v>14</v>
      </c>
      <c r="B6" s="34"/>
      <c r="C6" s="90" t="s">
        <v>51</v>
      </c>
      <c r="D6" s="91"/>
      <c r="E6" s="91"/>
      <c r="F6" s="91"/>
      <c r="G6" s="91"/>
      <c r="H6" s="91"/>
      <c r="I6" s="91"/>
      <c r="J6" s="91"/>
      <c r="K6" s="91"/>
      <c r="L6" s="91"/>
      <c r="M6" s="43"/>
      <c r="N6" s="40"/>
    </row>
    <row r="7" spans="1:14" ht="14.25">
      <c r="A7" s="62"/>
      <c r="B7" s="26"/>
      <c r="C7" s="9"/>
      <c r="D7" s="27"/>
      <c r="E7" s="27"/>
      <c r="F7" s="27"/>
      <c r="G7" s="6"/>
      <c r="H7" s="6"/>
      <c r="I7" s="28"/>
      <c r="J7" s="29"/>
      <c r="K7" s="29"/>
      <c r="L7" s="27"/>
      <c r="M7" s="27"/>
      <c r="N7" s="26"/>
    </row>
    <row r="8" spans="1:14" ht="14.25">
      <c r="A8" s="60" t="s">
        <v>1</v>
      </c>
      <c r="B8" s="24"/>
      <c r="C8" s="23" t="s">
        <v>53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28.5" customHeight="1">
      <c r="A9" s="116" t="s">
        <v>55</v>
      </c>
      <c r="B9" s="117"/>
      <c r="C9" s="63" t="s">
        <v>38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14.25">
      <c r="A10" s="98" t="s">
        <v>56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68.25" customHeight="1">
      <c r="A11" s="101" t="s">
        <v>3</v>
      </c>
      <c r="B11" s="94" t="s">
        <v>4</v>
      </c>
      <c r="C11" s="94" t="s">
        <v>13</v>
      </c>
      <c r="D11" s="110" t="s">
        <v>5</v>
      </c>
      <c r="E11" s="92" t="s">
        <v>6</v>
      </c>
      <c r="F11" s="93"/>
      <c r="G11" s="92" t="s">
        <v>7</v>
      </c>
      <c r="H11" s="105"/>
      <c r="I11" s="92" t="s">
        <v>8</v>
      </c>
      <c r="J11" s="93"/>
      <c r="K11" s="92" t="s">
        <v>24</v>
      </c>
      <c r="L11" s="106"/>
      <c r="M11" s="105"/>
      <c r="N11" s="47" t="s">
        <v>27</v>
      </c>
    </row>
    <row r="12" spans="1:14" ht="114.75" customHeight="1">
      <c r="A12" s="102"/>
      <c r="B12" s="113"/>
      <c r="C12" s="114"/>
      <c r="D12" s="115"/>
      <c r="E12" s="55" t="s">
        <v>21</v>
      </c>
      <c r="F12" s="54" t="s">
        <v>22</v>
      </c>
      <c r="G12" s="54" t="s">
        <v>21</v>
      </c>
      <c r="H12" s="54" t="s">
        <v>22</v>
      </c>
      <c r="I12" s="54" t="s">
        <v>21</v>
      </c>
      <c r="J12" s="54" t="s">
        <v>22</v>
      </c>
      <c r="K12" s="55" t="s">
        <v>25</v>
      </c>
      <c r="L12" s="56" t="s">
        <v>26</v>
      </c>
      <c r="M12" s="56" t="s">
        <v>28</v>
      </c>
      <c r="N12" s="48" t="s">
        <v>29</v>
      </c>
    </row>
    <row r="13" spans="1:14" ht="35.25" customHeight="1">
      <c r="A13" s="71">
        <v>1</v>
      </c>
      <c r="B13" s="76" t="s">
        <v>60</v>
      </c>
      <c r="C13" s="78" t="s">
        <v>57</v>
      </c>
      <c r="D13" s="79">
        <v>300</v>
      </c>
      <c r="E13" s="77">
        <v>135</v>
      </c>
      <c r="F13" s="72">
        <f aca="true" t="shared" si="0" ref="F13:F25">SUM(D13*E13)</f>
        <v>40500</v>
      </c>
      <c r="G13" s="77">
        <v>128</v>
      </c>
      <c r="H13" s="20">
        <f aca="true" t="shared" si="1" ref="H13:H25">SUM(D13*G13)</f>
        <v>38400</v>
      </c>
      <c r="I13" s="77">
        <v>130</v>
      </c>
      <c r="J13" s="21">
        <f aca="true" t="shared" si="2" ref="J13:J25">SUM(D13*I13)</f>
        <v>39000</v>
      </c>
      <c r="K13" s="20">
        <f aca="true" t="shared" si="3" ref="K13:K18">ROUND((E13+G13+I13)/3,0)</f>
        <v>131</v>
      </c>
      <c r="L13" s="50">
        <f aca="true" t="shared" si="4" ref="L13:L18">STDEV(E13,G13,I13)</f>
        <v>3.605551275463989</v>
      </c>
      <c r="M13" s="50">
        <f aca="true" t="shared" si="5" ref="M13:M18">(L13/K13)*100</f>
        <v>2.7523292179114422</v>
      </c>
      <c r="N13" s="51">
        <f aca="true" t="shared" si="6" ref="N13:N18">D13*K13</f>
        <v>39300</v>
      </c>
    </row>
    <row r="14" spans="1:14" ht="35.25" customHeight="1">
      <c r="A14" s="71">
        <v>2</v>
      </c>
      <c r="B14" s="76" t="s">
        <v>61</v>
      </c>
      <c r="C14" s="78" t="s">
        <v>57</v>
      </c>
      <c r="D14" s="79">
        <v>400</v>
      </c>
      <c r="E14" s="77">
        <v>135</v>
      </c>
      <c r="F14" s="72">
        <f t="shared" si="0"/>
        <v>54000</v>
      </c>
      <c r="G14" s="77">
        <v>84</v>
      </c>
      <c r="H14" s="20">
        <f t="shared" si="1"/>
        <v>33600</v>
      </c>
      <c r="I14" s="77">
        <v>85</v>
      </c>
      <c r="J14" s="21">
        <f t="shared" si="2"/>
        <v>34000</v>
      </c>
      <c r="K14" s="20">
        <f t="shared" si="3"/>
        <v>101</v>
      </c>
      <c r="L14" s="50">
        <f t="shared" si="4"/>
        <v>29.160475533388237</v>
      </c>
      <c r="M14" s="50">
        <f t="shared" si="5"/>
        <v>28.87175795384974</v>
      </c>
      <c r="N14" s="51">
        <f t="shared" si="6"/>
        <v>40400</v>
      </c>
    </row>
    <row r="15" spans="1:14" ht="35.25" customHeight="1">
      <c r="A15" s="71">
        <v>3</v>
      </c>
      <c r="B15" s="80" t="s">
        <v>62</v>
      </c>
      <c r="C15" s="78" t="s">
        <v>57</v>
      </c>
      <c r="D15" s="79">
        <v>280</v>
      </c>
      <c r="E15" s="77">
        <v>95</v>
      </c>
      <c r="F15" s="72">
        <f t="shared" si="0"/>
        <v>26600</v>
      </c>
      <c r="G15" s="77">
        <v>110</v>
      </c>
      <c r="H15" s="20">
        <f t="shared" si="1"/>
        <v>30800</v>
      </c>
      <c r="I15" s="77">
        <v>104</v>
      </c>
      <c r="J15" s="21">
        <f t="shared" si="2"/>
        <v>29120</v>
      </c>
      <c r="K15" s="20">
        <f t="shared" si="3"/>
        <v>103</v>
      </c>
      <c r="L15" s="50">
        <f t="shared" si="4"/>
        <v>7.54983443527075</v>
      </c>
      <c r="M15" s="50">
        <f t="shared" si="5"/>
        <v>7.329936344923057</v>
      </c>
      <c r="N15" s="51">
        <f t="shared" si="6"/>
        <v>28840</v>
      </c>
    </row>
    <row r="16" spans="1:14" ht="35.25" customHeight="1">
      <c r="A16" s="71">
        <v>4</v>
      </c>
      <c r="B16" s="76" t="s">
        <v>63</v>
      </c>
      <c r="C16" s="78" t="s">
        <v>57</v>
      </c>
      <c r="D16" s="79">
        <v>280</v>
      </c>
      <c r="E16" s="77">
        <v>92</v>
      </c>
      <c r="F16" s="72">
        <f t="shared" si="0"/>
        <v>25760</v>
      </c>
      <c r="G16" s="77">
        <v>122</v>
      </c>
      <c r="H16" s="20">
        <f t="shared" si="1"/>
        <v>34160</v>
      </c>
      <c r="I16" s="77">
        <v>125</v>
      </c>
      <c r="J16" s="21">
        <f t="shared" si="2"/>
        <v>35000</v>
      </c>
      <c r="K16" s="20">
        <f t="shared" si="3"/>
        <v>113</v>
      </c>
      <c r="L16" s="50">
        <f t="shared" si="4"/>
        <v>18.24828759089466</v>
      </c>
      <c r="M16" s="50">
        <f t="shared" si="5"/>
        <v>16.148927071588194</v>
      </c>
      <c r="N16" s="51">
        <f t="shared" si="6"/>
        <v>31640</v>
      </c>
    </row>
    <row r="17" spans="1:14" ht="35.25" customHeight="1">
      <c r="A17" s="71">
        <v>5</v>
      </c>
      <c r="B17" s="76" t="s">
        <v>64</v>
      </c>
      <c r="C17" s="78" t="s">
        <v>57</v>
      </c>
      <c r="D17" s="79">
        <v>220</v>
      </c>
      <c r="E17" s="77">
        <v>80</v>
      </c>
      <c r="F17" s="72">
        <f t="shared" si="0"/>
        <v>17600</v>
      </c>
      <c r="G17" s="77">
        <v>82</v>
      </c>
      <c r="H17" s="20">
        <f t="shared" si="1"/>
        <v>18040</v>
      </c>
      <c r="I17" s="77">
        <v>82</v>
      </c>
      <c r="J17" s="21">
        <f t="shared" si="2"/>
        <v>18040</v>
      </c>
      <c r="K17" s="20">
        <f t="shared" si="3"/>
        <v>81</v>
      </c>
      <c r="L17" s="50">
        <f t="shared" si="4"/>
        <v>1.1547005383792517</v>
      </c>
      <c r="M17" s="50">
        <f t="shared" si="5"/>
        <v>1.4255562202212984</v>
      </c>
      <c r="N17" s="51">
        <f t="shared" si="6"/>
        <v>17820</v>
      </c>
    </row>
    <row r="18" spans="1:14" ht="35.25" customHeight="1">
      <c r="A18" s="71">
        <v>6</v>
      </c>
      <c r="B18" s="76" t="s">
        <v>65</v>
      </c>
      <c r="C18" s="78" t="s">
        <v>57</v>
      </c>
      <c r="D18" s="79">
        <v>780</v>
      </c>
      <c r="E18" s="77">
        <v>95</v>
      </c>
      <c r="F18" s="72">
        <f t="shared" si="0"/>
        <v>74100</v>
      </c>
      <c r="G18" s="77">
        <v>107</v>
      </c>
      <c r="H18" s="20">
        <f t="shared" si="1"/>
        <v>83460</v>
      </c>
      <c r="I18" s="77">
        <v>110</v>
      </c>
      <c r="J18" s="21">
        <f t="shared" si="2"/>
        <v>85800</v>
      </c>
      <c r="K18" s="20">
        <f t="shared" si="3"/>
        <v>104</v>
      </c>
      <c r="L18" s="50">
        <f t="shared" si="4"/>
        <v>7.937253933193772</v>
      </c>
      <c r="M18" s="50">
        <f t="shared" si="5"/>
        <v>7.631974935763243</v>
      </c>
      <c r="N18" s="51">
        <f t="shared" si="6"/>
        <v>81120</v>
      </c>
    </row>
    <row r="19" spans="1:14" ht="35.25" customHeight="1">
      <c r="A19" s="71">
        <v>7</v>
      </c>
      <c r="B19" s="76" t="s">
        <v>66</v>
      </c>
      <c r="C19" s="78" t="s">
        <v>57</v>
      </c>
      <c r="D19" s="79">
        <v>70</v>
      </c>
      <c r="E19" s="77">
        <v>75</v>
      </c>
      <c r="F19" s="72">
        <f t="shared" si="0"/>
        <v>5250</v>
      </c>
      <c r="G19" s="77">
        <v>86</v>
      </c>
      <c r="H19" s="20">
        <f t="shared" si="1"/>
        <v>6020</v>
      </c>
      <c r="I19" s="77">
        <v>89</v>
      </c>
      <c r="J19" s="21">
        <f t="shared" si="2"/>
        <v>6230</v>
      </c>
      <c r="K19" s="20">
        <f aca="true" t="shared" si="7" ref="K19:K25">ROUND((E19+G19+I19)/3,0)</f>
        <v>83</v>
      </c>
      <c r="L19" s="50">
        <f aca="true" t="shared" si="8" ref="L19:L25">STDEV(E19,G19,I19)</f>
        <v>7.3711147958319945</v>
      </c>
      <c r="M19" s="50">
        <f aca="true" t="shared" si="9" ref="M19:M25">(L19/K19)*100</f>
        <v>8.880861199797584</v>
      </c>
      <c r="N19" s="51">
        <f aca="true" t="shared" si="10" ref="N19:N26">D19*K19</f>
        <v>5810</v>
      </c>
    </row>
    <row r="20" spans="1:14" ht="35.25" customHeight="1">
      <c r="A20" s="71">
        <v>8</v>
      </c>
      <c r="B20" s="81" t="s">
        <v>67</v>
      </c>
      <c r="C20" s="78" t="s">
        <v>57</v>
      </c>
      <c r="D20" s="79">
        <v>200</v>
      </c>
      <c r="E20" s="77">
        <v>121</v>
      </c>
      <c r="F20" s="72">
        <f t="shared" si="0"/>
        <v>24200</v>
      </c>
      <c r="G20" s="77">
        <v>151.4</v>
      </c>
      <c r="H20" s="20">
        <f t="shared" si="1"/>
        <v>30280</v>
      </c>
      <c r="I20" s="77">
        <v>152.6</v>
      </c>
      <c r="J20" s="21">
        <f t="shared" si="2"/>
        <v>30520</v>
      </c>
      <c r="K20" s="20">
        <f t="shared" si="7"/>
        <v>142</v>
      </c>
      <c r="L20" s="50">
        <f t="shared" si="8"/>
        <v>17.90791259006288</v>
      </c>
      <c r="M20" s="50">
        <f t="shared" si="9"/>
        <v>12.611206049340057</v>
      </c>
      <c r="N20" s="51">
        <f t="shared" si="10"/>
        <v>28400</v>
      </c>
    </row>
    <row r="21" spans="1:14" ht="35.25" customHeight="1">
      <c r="A21" s="71">
        <v>9</v>
      </c>
      <c r="B21" s="76" t="s">
        <v>68</v>
      </c>
      <c r="C21" s="78" t="s">
        <v>57</v>
      </c>
      <c r="D21" s="79">
        <v>80</v>
      </c>
      <c r="E21" s="77">
        <v>90</v>
      </c>
      <c r="F21" s="72">
        <f t="shared" si="0"/>
        <v>7200</v>
      </c>
      <c r="G21" s="77">
        <v>96</v>
      </c>
      <c r="H21" s="20">
        <f t="shared" si="1"/>
        <v>7680</v>
      </c>
      <c r="I21" s="77">
        <v>97</v>
      </c>
      <c r="J21" s="21">
        <f t="shared" si="2"/>
        <v>7760</v>
      </c>
      <c r="K21" s="20">
        <f t="shared" si="7"/>
        <v>94</v>
      </c>
      <c r="L21" s="50">
        <f t="shared" si="8"/>
        <v>3.7859388972001824</v>
      </c>
      <c r="M21" s="50">
        <f t="shared" si="9"/>
        <v>4.027594571489556</v>
      </c>
      <c r="N21" s="51">
        <f t="shared" si="10"/>
        <v>7520</v>
      </c>
    </row>
    <row r="22" spans="1:14" ht="35.25" customHeight="1">
      <c r="A22" s="71">
        <v>10</v>
      </c>
      <c r="B22" s="76" t="s">
        <v>69</v>
      </c>
      <c r="C22" s="78" t="s">
        <v>57</v>
      </c>
      <c r="D22" s="79">
        <v>80</v>
      </c>
      <c r="E22" s="77">
        <v>100</v>
      </c>
      <c r="F22" s="72">
        <f t="shared" si="0"/>
        <v>8000</v>
      </c>
      <c r="G22" s="77">
        <v>124</v>
      </c>
      <c r="H22" s="20">
        <f t="shared" si="1"/>
        <v>9920</v>
      </c>
      <c r="I22" s="77">
        <v>125</v>
      </c>
      <c r="J22" s="21">
        <f t="shared" si="2"/>
        <v>10000</v>
      </c>
      <c r="K22" s="20">
        <f t="shared" si="7"/>
        <v>116</v>
      </c>
      <c r="L22" s="50">
        <f t="shared" si="8"/>
        <v>14.153915830374762</v>
      </c>
      <c r="M22" s="50">
        <f t="shared" si="9"/>
        <v>12.201651577909278</v>
      </c>
      <c r="N22" s="51">
        <f t="shared" si="10"/>
        <v>9280</v>
      </c>
    </row>
    <row r="23" spans="1:14" ht="35.25" customHeight="1">
      <c r="A23" s="71">
        <v>11</v>
      </c>
      <c r="B23" s="76" t="s">
        <v>71</v>
      </c>
      <c r="C23" s="78" t="s">
        <v>57</v>
      </c>
      <c r="D23" s="79">
        <v>3</v>
      </c>
      <c r="E23" s="77">
        <v>130</v>
      </c>
      <c r="F23" s="72">
        <f t="shared" si="0"/>
        <v>390</v>
      </c>
      <c r="G23" s="77">
        <v>186</v>
      </c>
      <c r="H23" s="20">
        <f t="shared" si="1"/>
        <v>558</v>
      </c>
      <c r="I23" s="77">
        <v>189</v>
      </c>
      <c r="J23" s="21">
        <f t="shared" si="2"/>
        <v>567</v>
      </c>
      <c r="K23" s="20">
        <f t="shared" si="7"/>
        <v>168</v>
      </c>
      <c r="L23" s="50">
        <f t="shared" si="8"/>
        <v>33.23151115031238</v>
      </c>
      <c r="M23" s="50">
        <f t="shared" si="9"/>
        <v>19.780661398995463</v>
      </c>
      <c r="N23" s="51">
        <f t="shared" si="10"/>
        <v>504</v>
      </c>
    </row>
    <row r="24" spans="1:14" ht="35.25" customHeight="1">
      <c r="A24" s="71">
        <v>12</v>
      </c>
      <c r="B24" s="76" t="s">
        <v>70</v>
      </c>
      <c r="C24" s="78" t="s">
        <v>57</v>
      </c>
      <c r="D24" s="79">
        <v>2200</v>
      </c>
      <c r="E24" s="77">
        <v>35</v>
      </c>
      <c r="F24" s="72">
        <f t="shared" si="0"/>
        <v>77000</v>
      </c>
      <c r="G24" s="77">
        <v>40</v>
      </c>
      <c r="H24" s="20">
        <f t="shared" si="1"/>
        <v>88000</v>
      </c>
      <c r="I24" s="77">
        <v>41</v>
      </c>
      <c r="J24" s="21">
        <f t="shared" si="2"/>
        <v>90200</v>
      </c>
      <c r="K24" s="20">
        <f t="shared" si="7"/>
        <v>39</v>
      </c>
      <c r="L24" s="50">
        <f t="shared" si="8"/>
        <v>3.214550253664318</v>
      </c>
      <c r="M24" s="50">
        <f t="shared" si="9"/>
        <v>8.242436547857226</v>
      </c>
      <c r="N24" s="51">
        <f t="shared" si="10"/>
        <v>85800</v>
      </c>
    </row>
    <row r="25" spans="1:14" ht="62.25" customHeight="1">
      <c r="A25" s="71">
        <v>13</v>
      </c>
      <c r="B25" s="76" t="s">
        <v>72</v>
      </c>
      <c r="C25" s="78" t="s">
        <v>57</v>
      </c>
      <c r="D25" s="79">
        <v>500</v>
      </c>
      <c r="E25" s="77">
        <v>130</v>
      </c>
      <c r="F25" s="72">
        <f t="shared" si="0"/>
        <v>65000</v>
      </c>
      <c r="G25" s="77">
        <v>140</v>
      </c>
      <c r="H25" s="20">
        <f t="shared" si="1"/>
        <v>70000</v>
      </c>
      <c r="I25" s="77">
        <v>137</v>
      </c>
      <c r="J25" s="21">
        <f t="shared" si="2"/>
        <v>68500</v>
      </c>
      <c r="K25" s="20">
        <f t="shared" si="7"/>
        <v>136</v>
      </c>
      <c r="L25" s="50">
        <f t="shared" si="8"/>
        <v>5.131601439446884</v>
      </c>
      <c r="M25" s="50">
        <f t="shared" si="9"/>
        <v>3.773236352534474</v>
      </c>
      <c r="N25" s="51">
        <f t="shared" si="10"/>
        <v>68000</v>
      </c>
    </row>
    <row r="26" spans="1:14" ht="24.75" customHeight="1">
      <c r="A26" s="30"/>
      <c r="B26" s="73" t="s">
        <v>9</v>
      </c>
      <c r="C26" s="74"/>
      <c r="D26" s="75"/>
      <c r="E26" s="75"/>
      <c r="F26" s="5">
        <f>SUM(F13:F25)</f>
        <v>425600</v>
      </c>
      <c r="G26" s="5"/>
      <c r="H26" s="5">
        <f>SUM(H13:H25)</f>
        <v>450918</v>
      </c>
      <c r="I26" s="5"/>
      <c r="J26" s="5">
        <f>SUM(J13:J25)</f>
        <v>454737</v>
      </c>
      <c r="K26" s="52"/>
      <c r="L26" s="50"/>
      <c r="M26" s="50"/>
      <c r="N26" s="51">
        <f t="shared" si="10"/>
        <v>0</v>
      </c>
    </row>
    <row r="27" spans="1:15" ht="14.25">
      <c r="A27" s="69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70" t="s">
        <v>31</v>
      </c>
      <c r="N27" s="49">
        <f>SUM(N13:N25)</f>
        <v>444434</v>
      </c>
      <c r="O27" s="42"/>
    </row>
    <row r="28" spans="1:14" ht="14.25">
      <c r="A28" s="2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4"/>
    </row>
    <row r="29" spans="1:14" ht="14.25">
      <c r="A29" s="31"/>
      <c r="B29" s="103"/>
      <c r="C29" s="11"/>
      <c r="D29" s="7"/>
      <c r="E29" s="7"/>
      <c r="F29" s="7"/>
      <c r="G29" s="7"/>
      <c r="H29" s="7"/>
      <c r="I29" s="7"/>
      <c r="J29" s="7"/>
      <c r="K29" s="7"/>
      <c r="L29" s="7"/>
      <c r="M29" s="7"/>
      <c r="N29" s="3"/>
    </row>
    <row r="30" spans="1:14" ht="14.25">
      <c r="A30" s="64"/>
      <c r="B30" s="104"/>
      <c r="C30" s="36"/>
      <c r="D30" s="37"/>
      <c r="E30" s="37"/>
      <c r="F30" s="37"/>
      <c r="G30" s="7"/>
      <c r="H30" s="36"/>
      <c r="I30" s="38"/>
      <c r="J30" s="7"/>
      <c r="K30" s="38"/>
      <c r="L30" s="38"/>
      <c r="M30" s="45"/>
      <c r="N30" s="3"/>
    </row>
    <row r="31" spans="1:14" ht="14.25">
      <c r="A31" s="31"/>
      <c r="B31" s="7"/>
      <c r="C31" s="109" t="s">
        <v>16</v>
      </c>
      <c r="D31" s="109"/>
      <c r="E31" s="109"/>
      <c r="F31" s="109"/>
      <c r="G31" s="7"/>
      <c r="H31" s="109" t="s">
        <v>17</v>
      </c>
      <c r="I31" s="109"/>
      <c r="J31" s="7"/>
      <c r="K31" s="109" t="s">
        <v>18</v>
      </c>
      <c r="L31" s="109"/>
      <c r="M31" s="46"/>
      <c r="N31" s="3"/>
    </row>
    <row r="32" spans="1:14" ht="14.25">
      <c r="A32" s="31"/>
      <c r="B32" s="35"/>
      <c r="C32" s="107"/>
      <c r="D32" s="108"/>
      <c r="E32" s="7"/>
      <c r="F32" s="7"/>
      <c r="G32" s="7"/>
      <c r="H32" s="7"/>
      <c r="I32" s="7"/>
      <c r="J32" s="7"/>
      <c r="K32" s="7"/>
      <c r="L32" s="7"/>
      <c r="M32" s="7"/>
      <c r="N32" s="3"/>
    </row>
    <row r="33" ht="14.25">
      <c r="B33" t="s">
        <v>59</v>
      </c>
    </row>
  </sheetData>
  <sheetProtection/>
  <mergeCells count="19">
    <mergeCell ref="A2:M2"/>
    <mergeCell ref="C4:L4"/>
    <mergeCell ref="C5:L5"/>
    <mergeCell ref="C6:L6"/>
    <mergeCell ref="A10:N10"/>
    <mergeCell ref="A11:A12"/>
    <mergeCell ref="B11:B12"/>
    <mergeCell ref="C11:C12"/>
    <mergeCell ref="D11:D12"/>
    <mergeCell ref="A9:B9"/>
    <mergeCell ref="E11:F11"/>
    <mergeCell ref="C32:D32"/>
    <mergeCell ref="G11:H11"/>
    <mergeCell ref="I11:J11"/>
    <mergeCell ref="K11:M11"/>
    <mergeCell ref="B29:B30"/>
    <mergeCell ref="C31:F31"/>
    <mergeCell ref="H31:I31"/>
    <mergeCell ref="K31:L31"/>
  </mergeCells>
  <conditionalFormatting sqref="N13:N26">
    <cfRule type="expression" priority="30" dxfId="51" stopIfTrue="1">
      <formula>AND(O13&lt;&gt;N13,$O$1=1)</formula>
    </cfRule>
  </conditionalFormatting>
  <conditionalFormatting sqref="F13:F25">
    <cfRule type="expression" priority="29" dxfId="52" stopIfTrue="1">
      <formula>AND(F13=O13,$O$1=2)</formula>
    </cfRule>
  </conditionalFormatting>
  <conditionalFormatting sqref="J13:J25">
    <cfRule type="expression" priority="27" dxfId="52" stopIfTrue="1">
      <formula>AND(J13=O13,$O$1=2)</formula>
    </cfRule>
  </conditionalFormatting>
  <conditionalFormatting sqref="H13:H25">
    <cfRule type="expression" priority="28" dxfId="52" stopIfTrue="1">
      <formula>AND(H13=O13,$O$1=2)</formula>
    </cfRule>
  </conditionalFormatting>
  <conditionalFormatting sqref="M13:M25">
    <cfRule type="expression" priority="26" dxfId="51" stopIfTrue="1">
      <formula>M13&gt;33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2.7109375" style="0" customWidth="1"/>
    <col min="2" max="2" width="17.28125" style="0" customWidth="1"/>
    <col min="3" max="3" width="4.28125" style="0" customWidth="1"/>
    <col min="4" max="4" width="6.7109375" style="0" customWidth="1"/>
    <col min="5" max="5" width="5.28125" style="0" customWidth="1"/>
    <col min="6" max="6" width="9.421875" style="0" customWidth="1"/>
    <col min="7" max="7" width="5.28125" style="0" customWidth="1"/>
    <col min="8" max="8" width="10.28125" style="0" customWidth="1"/>
    <col min="9" max="9" width="6.00390625" style="0" customWidth="1"/>
    <col min="10" max="10" width="10.28125" style="0" customWidth="1"/>
    <col min="11" max="11" width="12.28125" style="0" customWidth="1"/>
    <col min="12" max="12" width="11.8515625" style="0" customWidth="1"/>
    <col min="13" max="13" width="14.140625" style="0" customWidth="1"/>
    <col min="14" max="14" width="16.7109375" style="0" customWidth="1"/>
  </cols>
  <sheetData>
    <row r="1" spans="1:14" ht="15">
      <c r="A1" s="32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5">
      <c r="A2" s="118" t="s">
        <v>58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4"/>
    </row>
    <row r="3" spans="1:14" ht="15">
      <c r="A3" s="26"/>
      <c r="B3" s="26"/>
      <c r="C3" s="9"/>
      <c r="D3" s="27"/>
      <c r="E3" s="27"/>
      <c r="F3" s="27"/>
      <c r="G3" s="6"/>
      <c r="H3" s="6"/>
      <c r="I3" s="27"/>
      <c r="J3" s="27"/>
      <c r="K3" s="27"/>
      <c r="L3" s="27"/>
      <c r="M3" s="27"/>
      <c r="N3" s="26"/>
    </row>
    <row r="4" spans="1:14" ht="15">
      <c r="A4" s="57" t="s">
        <v>10</v>
      </c>
      <c r="B4" s="17"/>
      <c r="C4" s="88" t="s">
        <v>50</v>
      </c>
      <c r="D4" s="89"/>
      <c r="E4" s="89"/>
      <c r="F4" s="89"/>
      <c r="G4" s="89"/>
      <c r="H4" s="89"/>
      <c r="I4" s="89"/>
      <c r="J4" s="89"/>
      <c r="K4" s="89"/>
      <c r="L4" s="89"/>
      <c r="M4" s="43"/>
      <c r="N4" s="40"/>
    </row>
    <row r="5" spans="1:14" ht="15">
      <c r="A5" s="57" t="s">
        <v>52</v>
      </c>
      <c r="B5" s="34"/>
      <c r="C5" s="90" t="s">
        <v>77</v>
      </c>
      <c r="D5" s="91"/>
      <c r="E5" s="91"/>
      <c r="F5" s="91"/>
      <c r="G5" s="91"/>
      <c r="H5" s="91"/>
      <c r="I5" s="91"/>
      <c r="J5" s="91"/>
      <c r="K5" s="91"/>
      <c r="L5" s="91"/>
      <c r="M5" s="43"/>
      <c r="N5" s="40"/>
    </row>
    <row r="6" spans="1:14" ht="14.25">
      <c r="A6" s="57" t="s">
        <v>14</v>
      </c>
      <c r="B6" s="34"/>
      <c r="C6" s="90" t="s">
        <v>51</v>
      </c>
      <c r="D6" s="91"/>
      <c r="E6" s="91"/>
      <c r="F6" s="91"/>
      <c r="G6" s="91"/>
      <c r="H6" s="91"/>
      <c r="I6" s="91"/>
      <c r="J6" s="91"/>
      <c r="K6" s="91"/>
      <c r="L6" s="91"/>
      <c r="M6" s="43"/>
      <c r="N6" s="40"/>
    </row>
    <row r="7" spans="1:14" ht="14.25">
      <c r="A7" s="62"/>
      <c r="B7" s="26"/>
      <c r="C7" s="9"/>
      <c r="D7" s="27"/>
      <c r="E7" s="27"/>
      <c r="F7" s="27"/>
      <c r="G7" s="6"/>
      <c r="H7" s="6"/>
      <c r="I7" s="28"/>
      <c r="J7" s="29"/>
      <c r="K7" s="29"/>
      <c r="L7" s="27"/>
      <c r="M7" s="27"/>
      <c r="N7" s="26"/>
    </row>
    <row r="8" spans="1:14" ht="14.25">
      <c r="A8" s="60" t="s">
        <v>1</v>
      </c>
      <c r="B8" s="24"/>
      <c r="C8" s="23" t="s">
        <v>53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14.25">
      <c r="A9" s="116" t="s">
        <v>55</v>
      </c>
      <c r="B9" s="117"/>
      <c r="C9" s="63" t="s">
        <v>38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14.25">
      <c r="A10" s="98" t="s">
        <v>56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66">
      <c r="A11" s="101" t="s">
        <v>3</v>
      </c>
      <c r="B11" s="94" t="s">
        <v>4</v>
      </c>
      <c r="C11" s="94" t="s">
        <v>13</v>
      </c>
      <c r="D11" s="110" t="s">
        <v>5</v>
      </c>
      <c r="E11" s="92" t="s">
        <v>6</v>
      </c>
      <c r="F11" s="93"/>
      <c r="G11" s="92" t="s">
        <v>7</v>
      </c>
      <c r="H11" s="105"/>
      <c r="I11" s="92" t="s">
        <v>8</v>
      </c>
      <c r="J11" s="93"/>
      <c r="K11" s="92" t="s">
        <v>24</v>
      </c>
      <c r="L11" s="106"/>
      <c r="M11" s="105"/>
      <c r="N11" s="47" t="s">
        <v>27</v>
      </c>
    </row>
    <row r="12" spans="1:14" ht="87" customHeight="1">
      <c r="A12" s="102"/>
      <c r="B12" s="113"/>
      <c r="C12" s="114"/>
      <c r="D12" s="115"/>
      <c r="E12" s="55" t="s">
        <v>21</v>
      </c>
      <c r="F12" s="54" t="s">
        <v>22</v>
      </c>
      <c r="G12" s="54" t="s">
        <v>21</v>
      </c>
      <c r="H12" s="54" t="s">
        <v>22</v>
      </c>
      <c r="I12" s="54" t="s">
        <v>21</v>
      </c>
      <c r="J12" s="54" t="s">
        <v>22</v>
      </c>
      <c r="K12" s="55" t="s">
        <v>25</v>
      </c>
      <c r="L12" s="56" t="s">
        <v>26</v>
      </c>
      <c r="M12" s="56" t="s">
        <v>28</v>
      </c>
      <c r="N12" s="48" t="s">
        <v>29</v>
      </c>
    </row>
    <row r="13" spans="1:14" ht="39" customHeight="1">
      <c r="A13" s="71">
        <v>1</v>
      </c>
      <c r="B13" s="76" t="s">
        <v>74</v>
      </c>
      <c r="C13" s="78" t="s">
        <v>57</v>
      </c>
      <c r="D13" s="79">
        <v>1920</v>
      </c>
      <c r="E13" s="77">
        <v>47</v>
      </c>
      <c r="F13" s="72">
        <f>SUM(D13*E13)</f>
        <v>90240</v>
      </c>
      <c r="G13" s="77">
        <v>49</v>
      </c>
      <c r="H13" s="20">
        <f>SUM(D13*G13)</f>
        <v>94080</v>
      </c>
      <c r="I13" s="77">
        <v>60</v>
      </c>
      <c r="J13" s="21">
        <f>SUM(D13*I13)</f>
        <v>115200</v>
      </c>
      <c r="K13" s="20">
        <f>ROUND((E13+G13+I13)/3,0)</f>
        <v>52</v>
      </c>
      <c r="L13" s="50">
        <f>STDEV(E13,G13,I13)</f>
        <v>7</v>
      </c>
      <c r="M13" s="50">
        <f>(L13/K13)*100</f>
        <v>13.461538461538462</v>
      </c>
      <c r="N13" s="51">
        <f>D13*K13</f>
        <v>99840</v>
      </c>
    </row>
    <row r="14" spans="1:14" ht="28.5" customHeight="1">
      <c r="A14" s="71">
        <v>2</v>
      </c>
      <c r="B14" s="76" t="s">
        <v>75</v>
      </c>
      <c r="C14" s="78" t="s">
        <v>57</v>
      </c>
      <c r="D14" s="79">
        <v>750</v>
      </c>
      <c r="E14" s="77">
        <v>50</v>
      </c>
      <c r="F14" s="72">
        <f>SUM(D14*E14)</f>
        <v>37500</v>
      </c>
      <c r="G14" s="77">
        <v>52</v>
      </c>
      <c r="H14" s="20">
        <f>SUM(D14*G14)</f>
        <v>39000</v>
      </c>
      <c r="I14" s="77">
        <v>60</v>
      </c>
      <c r="J14" s="21">
        <f>SUM(D14*I14)</f>
        <v>45000</v>
      </c>
      <c r="K14" s="20">
        <f>ROUND((E14+G14+I14)/3,0)</f>
        <v>54</v>
      </c>
      <c r="L14" s="50">
        <f>STDEV(E14,G14,I14)</f>
        <v>5.291502622129181</v>
      </c>
      <c r="M14" s="50">
        <f>(L14/K14)*100</f>
        <v>9.799078929868854</v>
      </c>
      <c r="N14" s="51">
        <f>D14*K14</f>
        <v>40500</v>
      </c>
    </row>
    <row r="15" spans="1:14" ht="16.5" customHeight="1">
      <c r="A15" s="71">
        <v>3</v>
      </c>
      <c r="B15" s="80" t="s">
        <v>76</v>
      </c>
      <c r="C15" s="78" t="s">
        <v>57</v>
      </c>
      <c r="D15" s="79">
        <v>750</v>
      </c>
      <c r="E15" s="77">
        <v>96</v>
      </c>
      <c r="F15" s="72">
        <f>SUM(D15*E15)</f>
        <v>72000</v>
      </c>
      <c r="G15" s="77">
        <v>98</v>
      </c>
      <c r="H15" s="20">
        <f>SUM(D15*G15)</f>
        <v>73500</v>
      </c>
      <c r="I15" s="77">
        <v>90</v>
      </c>
      <c r="J15" s="21">
        <f>SUM(D15*I15)</f>
        <v>67500</v>
      </c>
      <c r="K15" s="20">
        <f>ROUND((E15+G15+I15)/3,0)</f>
        <v>95</v>
      </c>
      <c r="L15" s="50">
        <f>STDEV(E15,G15,I15)</f>
        <v>4.163331998932265</v>
      </c>
      <c r="M15" s="50">
        <f>(L15/K15)*100</f>
        <v>4.3824547357181745</v>
      </c>
      <c r="N15" s="51">
        <f>D15*K15</f>
        <v>71250</v>
      </c>
    </row>
    <row r="16" spans="1:14" ht="14.25">
      <c r="A16" s="30"/>
      <c r="B16" s="73" t="s">
        <v>9</v>
      </c>
      <c r="C16" s="74"/>
      <c r="D16" s="75"/>
      <c r="E16" s="75"/>
      <c r="F16" s="5">
        <f>SUM(F13:F15)</f>
        <v>199740</v>
      </c>
      <c r="G16" s="5"/>
      <c r="H16" s="5">
        <f>SUM(H13:H15)</f>
        <v>206580</v>
      </c>
      <c r="I16" s="5"/>
      <c r="J16" s="5">
        <f>SUM(J13:J15)</f>
        <v>227700</v>
      </c>
      <c r="K16" s="52"/>
      <c r="L16" s="50"/>
      <c r="M16" s="50"/>
      <c r="N16" s="51">
        <f>D16*K16</f>
        <v>0</v>
      </c>
    </row>
    <row r="17" spans="1:14" ht="14.25">
      <c r="A17" s="69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70" t="s">
        <v>31</v>
      </c>
      <c r="N17" s="49">
        <f>SUM(N13:N15)</f>
        <v>211590</v>
      </c>
    </row>
    <row r="18" spans="1:14" ht="14.25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4"/>
    </row>
    <row r="19" spans="1:14" ht="14.25">
      <c r="A19" s="31"/>
      <c r="B19" s="103"/>
      <c r="C19" s="11"/>
      <c r="D19" s="7"/>
      <c r="E19" s="7"/>
      <c r="F19" s="7"/>
      <c r="G19" s="7"/>
      <c r="H19" s="7"/>
      <c r="I19" s="7"/>
      <c r="J19" s="7"/>
      <c r="K19" s="7"/>
      <c r="L19" s="7"/>
      <c r="M19" s="7"/>
      <c r="N19" s="3"/>
    </row>
    <row r="20" spans="1:14" ht="14.25">
      <c r="A20" s="64"/>
      <c r="B20" s="104"/>
      <c r="C20" s="36"/>
      <c r="D20" s="37"/>
      <c r="E20" s="37"/>
      <c r="F20" s="37"/>
      <c r="G20" s="7"/>
      <c r="H20" s="36"/>
      <c r="I20" s="38"/>
      <c r="J20" s="7"/>
      <c r="K20" s="38"/>
      <c r="L20" s="38"/>
      <c r="M20" s="45"/>
      <c r="N20" s="3"/>
    </row>
    <row r="21" spans="1:14" ht="14.25">
      <c r="A21" s="31"/>
      <c r="B21" s="7"/>
      <c r="C21" s="109" t="s">
        <v>16</v>
      </c>
      <c r="D21" s="109"/>
      <c r="E21" s="109"/>
      <c r="F21" s="109"/>
      <c r="G21" s="7"/>
      <c r="H21" s="109" t="s">
        <v>17</v>
      </c>
      <c r="I21" s="109"/>
      <c r="J21" s="7"/>
      <c r="K21" s="109" t="s">
        <v>18</v>
      </c>
      <c r="L21" s="109"/>
      <c r="M21" s="46"/>
      <c r="N21" s="3"/>
    </row>
    <row r="22" spans="1:14" ht="14.25">
      <c r="A22" s="31"/>
      <c r="B22" s="35"/>
      <c r="C22" s="107"/>
      <c r="D22" s="108"/>
      <c r="E22" s="7"/>
      <c r="F22" s="7"/>
      <c r="G22" s="7"/>
      <c r="H22" s="7"/>
      <c r="I22" s="7"/>
      <c r="J22" s="7"/>
      <c r="K22" s="7"/>
      <c r="L22" s="7"/>
      <c r="M22" s="7"/>
      <c r="N22" s="3"/>
    </row>
    <row r="23" ht="14.25">
      <c r="B23" t="s">
        <v>59</v>
      </c>
    </row>
  </sheetData>
  <sheetProtection/>
  <mergeCells count="19">
    <mergeCell ref="A2:M2"/>
    <mergeCell ref="C4:L4"/>
    <mergeCell ref="C5:L5"/>
    <mergeCell ref="C6:L6"/>
    <mergeCell ref="A9:B9"/>
    <mergeCell ref="A10:N10"/>
    <mergeCell ref="A11:A12"/>
    <mergeCell ref="B11:B12"/>
    <mergeCell ref="C11:C12"/>
    <mergeCell ref="D11:D12"/>
    <mergeCell ref="E11:F11"/>
    <mergeCell ref="G11:H11"/>
    <mergeCell ref="C22:D22"/>
    <mergeCell ref="I11:J11"/>
    <mergeCell ref="K11:M11"/>
    <mergeCell ref="B19:B20"/>
    <mergeCell ref="C21:F21"/>
    <mergeCell ref="H21:I21"/>
    <mergeCell ref="K21:L21"/>
  </mergeCells>
  <conditionalFormatting sqref="N13:N16">
    <cfRule type="expression" priority="1" dxfId="51" stopIfTrue="1">
      <formula>AND(O13&lt;&gt;N13,$O$1=1)</formula>
    </cfRule>
  </conditionalFormatting>
  <conditionalFormatting sqref="F13:F15">
    <cfRule type="expression" priority="1" dxfId="52" stopIfTrue="1">
      <formula>AND(F13=O13,$O$1=2)</formula>
    </cfRule>
  </conditionalFormatting>
  <conditionalFormatting sqref="J13:J15">
    <cfRule type="expression" priority="1" dxfId="52" stopIfTrue="1">
      <formula>AND(J13=O13,$O$1=2)</formula>
    </cfRule>
  </conditionalFormatting>
  <conditionalFormatting sqref="H13:H15">
    <cfRule type="expression" priority="1" dxfId="52" stopIfTrue="1">
      <formula>AND(H13=O13,$O$1=2)</formula>
    </cfRule>
  </conditionalFormatting>
  <conditionalFormatting sqref="M13:M15">
    <cfRule type="expression" priority="1" dxfId="51" stopIfTrue="1">
      <formula>M13&gt;33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9">
      <selection activeCell="F13" sqref="F13"/>
    </sheetView>
  </sheetViews>
  <sheetFormatPr defaultColWidth="9.140625" defaultRowHeight="15"/>
  <cols>
    <col min="1" max="1" width="5.28125" style="0" customWidth="1"/>
    <col min="2" max="2" width="26.00390625" style="0" customWidth="1"/>
    <col min="3" max="3" width="5.421875" style="0" customWidth="1"/>
    <col min="6" max="6" width="12.00390625" style="0" customWidth="1"/>
    <col min="8" max="8" width="10.8515625" style="0" customWidth="1"/>
    <col min="10" max="10" width="12.00390625" style="0" customWidth="1"/>
    <col min="11" max="11" width="11.140625" style="0" customWidth="1"/>
    <col min="12" max="12" width="12.7109375" style="0" customWidth="1"/>
    <col min="13" max="13" width="12.8515625" style="0" customWidth="1"/>
    <col min="14" max="14" width="17.8515625" style="0" customWidth="1"/>
  </cols>
  <sheetData>
    <row r="1" spans="1:14" ht="15">
      <c r="A1" s="32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4"/>
    </row>
    <row r="3" spans="1:14" ht="15">
      <c r="A3" s="26"/>
      <c r="B3" s="26"/>
      <c r="C3" s="9"/>
      <c r="D3" s="27"/>
      <c r="E3" s="27"/>
      <c r="F3" s="27"/>
      <c r="G3" s="6"/>
      <c r="H3" s="6"/>
      <c r="I3" s="27"/>
      <c r="J3" s="27"/>
      <c r="K3" s="27"/>
      <c r="L3" s="27"/>
      <c r="M3" s="27"/>
      <c r="N3" s="26"/>
    </row>
    <row r="4" spans="1:14" ht="15">
      <c r="A4" s="57" t="s">
        <v>10</v>
      </c>
      <c r="B4" s="17"/>
      <c r="C4" s="88" t="s">
        <v>50</v>
      </c>
      <c r="D4" s="89"/>
      <c r="E4" s="89"/>
      <c r="F4" s="89"/>
      <c r="G4" s="89"/>
      <c r="H4" s="89"/>
      <c r="I4" s="89"/>
      <c r="J4" s="89"/>
      <c r="K4" s="89"/>
      <c r="L4" s="89"/>
      <c r="M4" s="43"/>
      <c r="N4" s="40"/>
    </row>
    <row r="5" spans="1:14" ht="15">
      <c r="A5" s="57" t="s">
        <v>52</v>
      </c>
      <c r="B5" s="34"/>
      <c r="C5" s="90" t="s">
        <v>78</v>
      </c>
      <c r="D5" s="91"/>
      <c r="E5" s="91"/>
      <c r="F5" s="91"/>
      <c r="G5" s="91"/>
      <c r="H5" s="91"/>
      <c r="I5" s="91"/>
      <c r="J5" s="91"/>
      <c r="K5" s="91"/>
      <c r="L5" s="91"/>
      <c r="M5" s="43"/>
      <c r="N5" s="40"/>
    </row>
    <row r="6" spans="1:14" ht="15">
      <c r="A6" s="57" t="s">
        <v>14</v>
      </c>
      <c r="B6" s="34"/>
      <c r="C6" s="90" t="s">
        <v>51</v>
      </c>
      <c r="D6" s="91"/>
      <c r="E6" s="91"/>
      <c r="F6" s="91"/>
      <c r="G6" s="91"/>
      <c r="H6" s="91"/>
      <c r="I6" s="91"/>
      <c r="J6" s="91"/>
      <c r="K6" s="91"/>
      <c r="L6" s="91"/>
      <c r="M6" s="43"/>
      <c r="N6" s="40"/>
    </row>
    <row r="7" spans="1:14" ht="14.25">
      <c r="A7" s="62"/>
      <c r="B7" s="26"/>
      <c r="C7" s="9"/>
      <c r="D7" s="27"/>
      <c r="E7" s="27"/>
      <c r="F7" s="27"/>
      <c r="G7" s="6"/>
      <c r="H7" s="6"/>
      <c r="I7" s="28"/>
      <c r="J7" s="29"/>
      <c r="K7" s="29"/>
      <c r="L7" s="27"/>
      <c r="M7" s="27"/>
      <c r="N7" s="26"/>
    </row>
    <row r="8" spans="1:14" ht="14.25">
      <c r="A8" s="60" t="s">
        <v>1</v>
      </c>
      <c r="B8" s="24"/>
      <c r="C8" s="23" t="s">
        <v>53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14.25">
      <c r="A9" s="116" t="s">
        <v>55</v>
      </c>
      <c r="B9" s="117"/>
      <c r="C9" s="63" t="s">
        <v>38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14.25">
      <c r="A10" s="98" t="s">
        <v>56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52.5">
      <c r="A11" s="101" t="s">
        <v>3</v>
      </c>
      <c r="B11" s="94" t="s">
        <v>4</v>
      </c>
      <c r="C11" s="94" t="s">
        <v>13</v>
      </c>
      <c r="D11" s="110" t="s">
        <v>5</v>
      </c>
      <c r="E11" s="92" t="s">
        <v>6</v>
      </c>
      <c r="F11" s="93"/>
      <c r="G11" s="92" t="s">
        <v>7</v>
      </c>
      <c r="H11" s="105"/>
      <c r="I11" s="92" t="s">
        <v>8</v>
      </c>
      <c r="J11" s="93"/>
      <c r="K11" s="92" t="s">
        <v>24</v>
      </c>
      <c r="L11" s="106"/>
      <c r="M11" s="105"/>
      <c r="N11" s="47" t="s">
        <v>27</v>
      </c>
    </row>
    <row r="12" spans="1:14" ht="114.75" customHeight="1">
      <c r="A12" s="102"/>
      <c r="B12" s="113"/>
      <c r="C12" s="114"/>
      <c r="D12" s="115"/>
      <c r="E12" s="55" t="s">
        <v>21</v>
      </c>
      <c r="F12" s="54" t="s">
        <v>22</v>
      </c>
      <c r="G12" s="54" t="s">
        <v>21</v>
      </c>
      <c r="H12" s="54" t="s">
        <v>22</v>
      </c>
      <c r="I12" s="54" t="s">
        <v>21</v>
      </c>
      <c r="J12" s="54" t="s">
        <v>22</v>
      </c>
      <c r="K12" s="55" t="s">
        <v>25</v>
      </c>
      <c r="L12" s="56" t="s">
        <v>26</v>
      </c>
      <c r="M12" s="56" t="s">
        <v>28</v>
      </c>
      <c r="N12" s="48" t="s">
        <v>29</v>
      </c>
    </row>
    <row r="13" spans="1:14" ht="33" customHeight="1">
      <c r="A13" s="71">
        <v>1</v>
      </c>
      <c r="B13" s="76" t="s">
        <v>79</v>
      </c>
      <c r="C13" s="78" t="s">
        <v>57</v>
      </c>
      <c r="D13" s="79">
        <v>2000</v>
      </c>
      <c r="E13" s="83">
        <v>57</v>
      </c>
      <c r="F13" s="72">
        <f aca="true" t="shared" si="0" ref="F13:F26">SUM(D13*E13)</f>
        <v>114000</v>
      </c>
      <c r="G13" s="77">
        <v>65</v>
      </c>
      <c r="H13" s="20">
        <f aca="true" t="shared" si="1" ref="H13:H26">SUM(D13*G13)</f>
        <v>130000</v>
      </c>
      <c r="I13" s="77">
        <v>70</v>
      </c>
      <c r="J13" s="21">
        <f aca="true" t="shared" si="2" ref="J13:J26">SUM(D13*I13)</f>
        <v>140000</v>
      </c>
      <c r="K13" s="20">
        <f aca="true" t="shared" si="3" ref="K13:K26">ROUND((E13+G13+I13)/3,0)</f>
        <v>64</v>
      </c>
      <c r="L13" s="50">
        <f aca="true" t="shared" si="4" ref="L13:L26">STDEV(E13,G13,I13)</f>
        <v>6.557438524302</v>
      </c>
      <c r="M13" s="50">
        <f aca="true" t="shared" si="5" ref="M13:M26">(L13/K13)*100</f>
        <v>10.245997694221876</v>
      </c>
      <c r="N13" s="51">
        <f aca="true" t="shared" si="6" ref="N13:N27">D13*K13</f>
        <v>128000</v>
      </c>
    </row>
    <row r="14" spans="1:14" ht="47.25" customHeight="1">
      <c r="A14" s="71">
        <v>2</v>
      </c>
      <c r="B14" s="76" t="s">
        <v>80</v>
      </c>
      <c r="C14" s="78" t="s">
        <v>57</v>
      </c>
      <c r="D14" s="79">
        <v>36</v>
      </c>
      <c r="E14" s="83">
        <v>420</v>
      </c>
      <c r="F14" s="72">
        <f t="shared" si="0"/>
        <v>15120</v>
      </c>
      <c r="G14" s="77">
        <v>540</v>
      </c>
      <c r="H14" s="20">
        <f t="shared" si="1"/>
        <v>19440</v>
      </c>
      <c r="I14" s="77">
        <v>550</v>
      </c>
      <c r="J14" s="21">
        <f t="shared" si="2"/>
        <v>19800</v>
      </c>
      <c r="K14" s="20">
        <f t="shared" si="3"/>
        <v>503</v>
      </c>
      <c r="L14" s="50">
        <f t="shared" si="4"/>
        <v>72.34178138070222</v>
      </c>
      <c r="M14" s="50">
        <f t="shared" si="5"/>
        <v>14.382063892783743</v>
      </c>
      <c r="N14" s="51">
        <f t="shared" si="6"/>
        <v>18108</v>
      </c>
    </row>
    <row r="15" spans="1:14" ht="21" customHeight="1">
      <c r="A15" s="71">
        <v>3</v>
      </c>
      <c r="B15" s="80" t="s">
        <v>81</v>
      </c>
      <c r="C15" s="78" t="s">
        <v>57</v>
      </c>
      <c r="D15" s="79">
        <v>12</v>
      </c>
      <c r="E15" s="83">
        <v>290</v>
      </c>
      <c r="F15" s="72">
        <f t="shared" si="0"/>
        <v>3480</v>
      </c>
      <c r="G15" s="77">
        <v>360</v>
      </c>
      <c r="H15" s="20">
        <f t="shared" si="1"/>
        <v>4320</v>
      </c>
      <c r="I15" s="77">
        <v>380</v>
      </c>
      <c r="J15" s="21">
        <f t="shared" si="2"/>
        <v>4560</v>
      </c>
      <c r="K15" s="20">
        <f t="shared" si="3"/>
        <v>343</v>
      </c>
      <c r="L15" s="50">
        <f t="shared" si="4"/>
        <v>47.258156262526185</v>
      </c>
      <c r="M15" s="50">
        <f t="shared" si="5"/>
        <v>13.777888123185477</v>
      </c>
      <c r="N15" s="51">
        <f t="shared" si="6"/>
        <v>4116</v>
      </c>
    </row>
    <row r="16" spans="1:14" ht="29.25" customHeight="1">
      <c r="A16" s="71">
        <v>4</v>
      </c>
      <c r="B16" s="76" t="s">
        <v>82</v>
      </c>
      <c r="C16" s="78" t="s">
        <v>57</v>
      </c>
      <c r="D16" s="79">
        <v>10</v>
      </c>
      <c r="E16" s="83">
        <v>300</v>
      </c>
      <c r="F16" s="72">
        <f t="shared" si="0"/>
        <v>3000</v>
      </c>
      <c r="G16" s="77">
        <v>350</v>
      </c>
      <c r="H16" s="20">
        <f t="shared" si="1"/>
        <v>3500</v>
      </c>
      <c r="I16" s="77">
        <v>360</v>
      </c>
      <c r="J16" s="21">
        <f t="shared" si="2"/>
        <v>3600</v>
      </c>
      <c r="K16" s="20">
        <f t="shared" si="3"/>
        <v>337</v>
      </c>
      <c r="L16" s="50">
        <f t="shared" si="4"/>
        <v>32.145502536643185</v>
      </c>
      <c r="M16" s="50">
        <f t="shared" si="5"/>
        <v>9.53872478832142</v>
      </c>
      <c r="N16" s="51">
        <f t="shared" si="6"/>
        <v>3370</v>
      </c>
    </row>
    <row r="17" spans="1:14" ht="33" customHeight="1">
      <c r="A17" s="71">
        <v>5</v>
      </c>
      <c r="B17" s="76" t="s">
        <v>83</v>
      </c>
      <c r="C17" s="78" t="s">
        <v>57</v>
      </c>
      <c r="D17" s="79">
        <v>15</v>
      </c>
      <c r="E17" s="83">
        <v>350</v>
      </c>
      <c r="F17" s="72">
        <f t="shared" si="0"/>
        <v>5250</v>
      </c>
      <c r="G17" s="77">
        <v>420</v>
      </c>
      <c r="H17" s="20">
        <f t="shared" si="1"/>
        <v>6300</v>
      </c>
      <c r="I17" s="77">
        <v>425</v>
      </c>
      <c r="J17" s="21">
        <f t="shared" si="2"/>
        <v>6375</v>
      </c>
      <c r="K17" s="20">
        <f t="shared" si="3"/>
        <v>398</v>
      </c>
      <c r="L17" s="50">
        <f t="shared" si="4"/>
        <v>41.93248541803042</v>
      </c>
      <c r="M17" s="50">
        <f t="shared" si="5"/>
        <v>10.535800356289048</v>
      </c>
      <c r="N17" s="51">
        <f t="shared" si="6"/>
        <v>5970</v>
      </c>
    </row>
    <row r="18" spans="1:14" ht="39.75" customHeight="1">
      <c r="A18" s="71">
        <v>6</v>
      </c>
      <c r="B18" s="76" t="s">
        <v>84</v>
      </c>
      <c r="C18" s="78" t="s">
        <v>57</v>
      </c>
      <c r="D18" s="79">
        <v>120</v>
      </c>
      <c r="E18" s="83">
        <v>94</v>
      </c>
      <c r="F18" s="72">
        <f t="shared" si="0"/>
        <v>11280</v>
      </c>
      <c r="G18" s="77">
        <v>150</v>
      </c>
      <c r="H18" s="20">
        <f t="shared" si="1"/>
        <v>18000</v>
      </c>
      <c r="I18" s="77">
        <v>170</v>
      </c>
      <c r="J18" s="21">
        <f t="shared" si="2"/>
        <v>20400</v>
      </c>
      <c r="K18" s="20">
        <f t="shared" si="3"/>
        <v>138</v>
      </c>
      <c r="L18" s="50">
        <f t="shared" si="4"/>
        <v>39.395431207184416</v>
      </c>
      <c r="M18" s="50">
        <f t="shared" si="5"/>
        <v>28.547413918249575</v>
      </c>
      <c r="N18" s="51">
        <f t="shared" si="6"/>
        <v>16560</v>
      </c>
    </row>
    <row r="19" spans="1:14" ht="14.25">
      <c r="A19" s="71">
        <v>7</v>
      </c>
      <c r="B19" s="76" t="s">
        <v>85</v>
      </c>
      <c r="C19" s="78" t="s">
        <v>57</v>
      </c>
      <c r="D19" s="79">
        <v>2</v>
      </c>
      <c r="E19" s="83">
        <v>670</v>
      </c>
      <c r="F19" s="72">
        <f t="shared" si="0"/>
        <v>1340</v>
      </c>
      <c r="G19" s="77">
        <v>700</v>
      </c>
      <c r="H19" s="20">
        <f t="shared" si="1"/>
        <v>1400</v>
      </c>
      <c r="I19" s="77">
        <v>750</v>
      </c>
      <c r="J19" s="21">
        <f t="shared" si="2"/>
        <v>1500</v>
      </c>
      <c r="K19" s="20">
        <f t="shared" si="3"/>
        <v>707</v>
      </c>
      <c r="L19" s="50">
        <f t="shared" si="4"/>
        <v>40.414518843273804</v>
      </c>
      <c r="M19" s="50">
        <f t="shared" si="5"/>
        <v>5.716339298907186</v>
      </c>
      <c r="N19" s="51">
        <f t="shared" si="6"/>
        <v>1414</v>
      </c>
    </row>
    <row r="20" spans="1:14" ht="42" customHeight="1">
      <c r="A20" s="71">
        <v>8</v>
      </c>
      <c r="B20" s="81" t="s">
        <v>86</v>
      </c>
      <c r="C20" s="78" t="s">
        <v>57</v>
      </c>
      <c r="D20" s="79">
        <v>3</v>
      </c>
      <c r="E20" s="83">
        <v>600</v>
      </c>
      <c r="F20" s="72">
        <f t="shared" si="0"/>
        <v>1800</v>
      </c>
      <c r="G20" s="77">
        <v>650</v>
      </c>
      <c r="H20" s="20">
        <f t="shared" si="1"/>
        <v>1950</v>
      </c>
      <c r="I20" s="77">
        <v>670</v>
      </c>
      <c r="J20" s="21">
        <f t="shared" si="2"/>
        <v>2010</v>
      </c>
      <c r="K20" s="20">
        <f t="shared" si="3"/>
        <v>640</v>
      </c>
      <c r="L20" s="50">
        <f t="shared" si="4"/>
        <v>36.05551275463989</v>
      </c>
      <c r="M20" s="50">
        <f t="shared" si="5"/>
        <v>5.633673867912483</v>
      </c>
      <c r="N20" s="51">
        <f t="shared" si="6"/>
        <v>1920</v>
      </c>
    </row>
    <row r="21" spans="1:14" ht="20.25" customHeight="1">
      <c r="A21" s="71">
        <v>9</v>
      </c>
      <c r="B21" s="76" t="s">
        <v>87</v>
      </c>
      <c r="C21" s="78" t="s">
        <v>57</v>
      </c>
      <c r="D21" s="79">
        <v>1</v>
      </c>
      <c r="E21" s="83">
        <v>450</v>
      </c>
      <c r="F21" s="72">
        <f t="shared" si="0"/>
        <v>450</v>
      </c>
      <c r="G21" s="77">
        <v>500</v>
      </c>
      <c r="H21" s="20">
        <f t="shared" si="1"/>
        <v>500</v>
      </c>
      <c r="I21" s="77">
        <v>520</v>
      </c>
      <c r="J21" s="21">
        <f t="shared" si="2"/>
        <v>520</v>
      </c>
      <c r="K21" s="20">
        <f t="shared" si="3"/>
        <v>490</v>
      </c>
      <c r="L21" s="50">
        <f t="shared" si="4"/>
        <v>36.05551275463989</v>
      </c>
      <c r="M21" s="50">
        <f t="shared" si="5"/>
        <v>7.3582679091101815</v>
      </c>
      <c r="N21" s="51">
        <f t="shared" si="6"/>
        <v>490</v>
      </c>
    </row>
    <row r="22" spans="1:14" ht="18" customHeight="1">
      <c r="A22" s="71">
        <v>10</v>
      </c>
      <c r="B22" s="76" t="s">
        <v>88</v>
      </c>
      <c r="C22" s="78" t="s">
        <v>57</v>
      </c>
      <c r="D22" s="79">
        <v>0.2</v>
      </c>
      <c r="E22" s="83">
        <v>1300</v>
      </c>
      <c r="F22" s="72">
        <f t="shared" si="0"/>
        <v>260</v>
      </c>
      <c r="G22" s="77">
        <v>1700</v>
      </c>
      <c r="H22" s="20">
        <f t="shared" si="1"/>
        <v>340</v>
      </c>
      <c r="I22" s="77">
        <v>1800</v>
      </c>
      <c r="J22" s="21">
        <f t="shared" si="2"/>
        <v>360</v>
      </c>
      <c r="K22" s="20">
        <f t="shared" si="3"/>
        <v>1600</v>
      </c>
      <c r="L22" s="50">
        <f t="shared" si="4"/>
        <v>264.5751311064591</v>
      </c>
      <c r="M22" s="50">
        <f t="shared" si="5"/>
        <v>16.535945694153693</v>
      </c>
      <c r="N22" s="51">
        <f t="shared" si="6"/>
        <v>320</v>
      </c>
    </row>
    <row r="23" spans="1:14" ht="45" customHeight="1">
      <c r="A23" s="71">
        <v>11</v>
      </c>
      <c r="B23" s="76" t="s">
        <v>89</v>
      </c>
      <c r="C23" s="78" t="s">
        <v>57</v>
      </c>
      <c r="D23" s="79">
        <v>5</v>
      </c>
      <c r="E23" s="83">
        <v>380</v>
      </c>
      <c r="F23" s="72">
        <f t="shared" si="0"/>
        <v>1900</v>
      </c>
      <c r="G23" s="77">
        <v>450</v>
      </c>
      <c r="H23" s="20">
        <f t="shared" si="1"/>
        <v>2250</v>
      </c>
      <c r="I23" s="77">
        <v>420</v>
      </c>
      <c r="J23" s="21">
        <f t="shared" si="2"/>
        <v>2100</v>
      </c>
      <c r="K23" s="20">
        <f t="shared" si="3"/>
        <v>417</v>
      </c>
      <c r="L23" s="50">
        <f t="shared" si="4"/>
        <v>35.11884584284246</v>
      </c>
      <c r="M23" s="50">
        <f t="shared" si="5"/>
        <v>8.421785573823131</v>
      </c>
      <c r="N23" s="51">
        <f t="shared" si="6"/>
        <v>2085</v>
      </c>
    </row>
    <row r="24" spans="1:14" ht="29.25" customHeight="1">
      <c r="A24" s="71">
        <v>12</v>
      </c>
      <c r="B24" s="76" t="s">
        <v>90</v>
      </c>
      <c r="C24" s="78" t="s">
        <v>57</v>
      </c>
      <c r="D24" s="79">
        <v>180</v>
      </c>
      <c r="E24" s="83">
        <v>16</v>
      </c>
      <c r="F24" s="72">
        <f t="shared" si="0"/>
        <v>2880</v>
      </c>
      <c r="G24" s="77">
        <v>14</v>
      </c>
      <c r="H24" s="20">
        <f t="shared" si="1"/>
        <v>2520</v>
      </c>
      <c r="I24" s="77">
        <v>18</v>
      </c>
      <c r="J24" s="21">
        <f t="shared" si="2"/>
        <v>3240</v>
      </c>
      <c r="K24" s="20">
        <f t="shared" si="3"/>
        <v>16</v>
      </c>
      <c r="L24" s="50">
        <f t="shared" si="4"/>
        <v>2</v>
      </c>
      <c r="M24" s="50">
        <f t="shared" si="5"/>
        <v>12.5</v>
      </c>
      <c r="N24" s="51">
        <f t="shared" si="6"/>
        <v>2880</v>
      </c>
    </row>
    <row r="25" spans="1:14" ht="29.25" customHeight="1">
      <c r="A25" s="71">
        <v>13</v>
      </c>
      <c r="B25" s="76" t="s">
        <v>91</v>
      </c>
      <c r="C25" s="78" t="s">
        <v>57</v>
      </c>
      <c r="D25" s="79">
        <v>60</v>
      </c>
      <c r="E25" s="83">
        <v>450</v>
      </c>
      <c r="F25" s="72">
        <f>SUM(D25*E25)</f>
        <v>27000</v>
      </c>
      <c r="G25" s="77">
        <v>500</v>
      </c>
      <c r="H25" s="20">
        <f t="shared" si="1"/>
        <v>30000</v>
      </c>
      <c r="I25" s="77">
        <v>520</v>
      </c>
      <c r="J25" s="21">
        <f t="shared" si="2"/>
        <v>31200</v>
      </c>
      <c r="K25" s="20"/>
      <c r="L25" s="50">
        <f t="shared" si="4"/>
        <v>36.05551275463989</v>
      </c>
      <c r="M25" s="50" t="e">
        <f t="shared" si="5"/>
        <v>#DIV/0!</v>
      </c>
      <c r="N25" s="51">
        <f t="shared" si="6"/>
        <v>0</v>
      </c>
    </row>
    <row r="26" spans="1:14" ht="33" customHeight="1">
      <c r="A26" s="71">
        <v>14</v>
      </c>
      <c r="B26" s="76" t="s">
        <v>92</v>
      </c>
      <c r="C26" s="78" t="s">
        <v>57</v>
      </c>
      <c r="D26" s="79">
        <v>100</v>
      </c>
      <c r="E26" s="83">
        <v>380</v>
      </c>
      <c r="F26" s="72">
        <f t="shared" si="0"/>
        <v>38000</v>
      </c>
      <c r="G26" s="77">
        <v>450</v>
      </c>
      <c r="H26" s="20">
        <f t="shared" si="1"/>
        <v>45000</v>
      </c>
      <c r="I26" s="77">
        <v>500</v>
      </c>
      <c r="J26" s="21">
        <f t="shared" si="2"/>
        <v>50000</v>
      </c>
      <c r="K26" s="20">
        <f t="shared" si="3"/>
        <v>443</v>
      </c>
      <c r="L26" s="50">
        <f t="shared" si="4"/>
        <v>60.27713773341692</v>
      </c>
      <c r="M26" s="50">
        <f t="shared" si="5"/>
        <v>13.6065773664598</v>
      </c>
      <c r="N26" s="51">
        <f t="shared" si="6"/>
        <v>44300</v>
      </c>
    </row>
    <row r="27" spans="1:14" ht="14.25">
      <c r="A27" s="30"/>
      <c r="B27" s="73" t="s">
        <v>9</v>
      </c>
      <c r="C27" s="74"/>
      <c r="D27" s="75"/>
      <c r="E27" s="82"/>
      <c r="F27" s="5">
        <f>SUM(F13:F26)</f>
        <v>225760</v>
      </c>
      <c r="G27" s="5"/>
      <c r="H27" s="5">
        <f>SUM(H13:H26)</f>
        <v>265520</v>
      </c>
      <c r="I27" s="5"/>
      <c r="J27" s="5">
        <f>SUM(J13:J26)</f>
        <v>285665</v>
      </c>
      <c r="K27" s="52"/>
      <c r="L27" s="50"/>
      <c r="M27" s="50"/>
      <c r="N27" s="51">
        <f t="shared" si="6"/>
        <v>0</v>
      </c>
    </row>
    <row r="28" spans="1:14" ht="14.25">
      <c r="A28" s="69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70" t="s">
        <v>31</v>
      </c>
      <c r="N28" s="49">
        <f>SUM(N13:N26)</f>
        <v>229533</v>
      </c>
    </row>
    <row r="29" spans="1:14" ht="14.25">
      <c r="A29" s="2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4"/>
    </row>
    <row r="30" spans="1:14" ht="14.25">
      <c r="A30" s="31"/>
      <c r="B30" s="103"/>
      <c r="C30" s="11"/>
      <c r="D30" s="7"/>
      <c r="E30" s="7"/>
      <c r="F30" s="7"/>
      <c r="G30" s="7"/>
      <c r="H30" s="7"/>
      <c r="I30" s="7"/>
      <c r="J30" s="7"/>
      <c r="K30" s="7"/>
      <c r="L30" s="7"/>
      <c r="M30" s="7"/>
      <c r="N30" s="3"/>
    </row>
    <row r="31" spans="1:14" ht="14.25">
      <c r="A31" s="64"/>
      <c r="B31" s="104"/>
      <c r="C31" s="36"/>
      <c r="D31" s="37"/>
      <c r="E31" s="37"/>
      <c r="F31" s="37"/>
      <c r="G31" s="7"/>
      <c r="H31" s="36"/>
      <c r="I31" s="38"/>
      <c r="J31" s="7"/>
      <c r="K31" s="38"/>
      <c r="L31" s="38"/>
      <c r="M31" s="45"/>
      <c r="N31" s="3"/>
    </row>
    <row r="32" spans="1:14" ht="14.25">
      <c r="A32" s="31"/>
      <c r="B32" s="7"/>
      <c r="C32" s="109" t="s">
        <v>16</v>
      </c>
      <c r="D32" s="109"/>
      <c r="E32" s="109"/>
      <c r="F32" s="109"/>
      <c r="G32" s="7"/>
      <c r="H32" s="109" t="s">
        <v>17</v>
      </c>
      <c r="I32" s="109"/>
      <c r="J32" s="7"/>
      <c r="K32" s="109" t="s">
        <v>18</v>
      </c>
      <c r="L32" s="109"/>
      <c r="M32" s="46"/>
      <c r="N32" s="3"/>
    </row>
    <row r="33" spans="1:14" ht="14.25">
      <c r="A33" s="31"/>
      <c r="B33" s="35"/>
      <c r="C33" s="107"/>
      <c r="D33" s="108"/>
      <c r="E33" s="7"/>
      <c r="F33" s="7"/>
      <c r="G33" s="7"/>
      <c r="H33" s="7"/>
      <c r="I33" s="7"/>
      <c r="J33" s="7"/>
      <c r="K33" s="7"/>
      <c r="L33" s="7"/>
      <c r="M33" s="7"/>
      <c r="N33" s="3"/>
    </row>
    <row r="34" ht="14.25">
      <c r="B34" t="s">
        <v>59</v>
      </c>
    </row>
  </sheetData>
  <sheetProtection/>
  <mergeCells count="19">
    <mergeCell ref="A2:M2"/>
    <mergeCell ref="C4:L4"/>
    <mergeCell ref="C5:L5"/>
    <mergeCell ref="C6:L6"/>
    <mergeCell ref="A9:B9"/>
    <mergeCell ref="A10:N10"/>
    <mergeCell ref="A11:A12"/>
    <mergeCell ref="B11:B12"/>
    <mergeCell ref="C11:C12"/>
    <mergeCell ref="D11:D12"/>
    <mergeCell ref="E11:F11"/>
    <mergeCell ref="G11:H11"/>
    <mergeCell ref="C33:D33"/>
    <mergeCell ref="I11:J11"/>
    <mergeCell ref="K11:M11"/>
    <mergeCell ref="B30:B31"/>
    <mergeCell ref="C32:F32"/>
    <mergeCell ref="H32:I32"/>
    <mergeCell ref="K32:L32"/>
  </mergeCells>
  <conditionalFormatting sqref="N13:N27">
    <cfRule type="expression" priority="5" dxfId="51" stopIfTrue="1">
      <formula>AND(O13&lt;&gt;N13,$O$1=1)</formula>
    </cfRule>
  </conditionalFormatting>
  <conditionalFormatting sqref="F26 F13:F24">
    <cfRule type="expression" priority="4" dxfId="52" stopIfTrue="1">
      <formula>AND(F13=O13,$O$1=2)</formula>
    </cfRule>
  </conditionalFormatting>
  <conditionalFormatting sqref="J13:J26">
    <cfRule type="expression" priority="2" dxfId="52" stopIfTrue="1">
      <formula>AND(J13=O13,$O$1=2)</formula>
    </cfRule>
  </conditionalFormatting>
  <conditionalFormatting sqref="H13:H26">
    <cfRule type="expression" priority="3" dxfId="52" stopIfTrue="1">
      <formula>AND(H13=O13,$O$1=2)</formula>
    </cfRule>
  </conditionalFormatting>
  <conditionalFormatting sqref="M13:M26">
    <cfRule type="expression" priority="1" dxfId="51" stopIfTrue="1">
      <formula>M13&gt;33</formula>
    </cfRule>
  </conditionalFormatting>
  <conditionalFormatting sqref="F25">
    <cfRule type="expression" priority="32" dxfId="52" stopIfTrue="1">
      <formula>AND(F25=O24,$O$1=2)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pane ySplit="312" topLeftCell="A10" activePane="bottomLeft" state="split"/>
      <selection pane="topLeft" activeCell="A1" sqref="A1:IV16384"/>
      <selection pane="bottomLeft" activeCell="E17" sqref="E17"/>
    </sheetView>
  </sheetViews>
  <sheetFormatPr defaultColWidth="9.140625" defaultRowHeight="15"/>
  <cols>
    <col min="2" max="2" width="15.7109375" style="0" customWidth="1"/>
    <col min="3" max="3" width="6.140625" style="0" customWidth="1"/>
    <col min="6" max="6" width="11.421875" style="0" customWidth="1"/>
    <col min="8" max="8" width="11.8515625" style="0" customWidth="1"/>
    <col min="10" max="10" width="13.140625" style="0" customWidth="1"/>
    <col min="12" max="12" width="10.28125" style="0" customWidth="1"/>
    <col min="13" max="13" width="13.421875" style="0" customWidth="1"/>
    <col min="14" max="14" width="14.7109375" style="0" customWidth="1"/>
  </cols>
  <sheetData>
    <row r="1" spans="1:14" ht="15">
      <c r="A1" s="32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4"/>
    </row>
    <row r="3" spans="1:14" ht="6.75" customHeight="1">
      <c r="A3" s="26"/>
      <c r="B3" s="26"/>
      <c r="C3" s="9"/>
      <c r="D3" s="27"/>
      <c r="E3" s="27"/>
      <c r="F3" s="27"/>
      <c r="G3" s="6"/>
      <c r="H3" s="6"/>
      <c r="I3" s="27"/>
      <c r="J3" s="27"/>
      <c r="K3" s="27"/>
      <c r="L3" s="27"/>
      <c r="M3" s="27"/>
      <c r="N3" s="26"/>
    </row>
    <row r="4" spans="1:14" ht="15">
      <c r="A4" s="57" t="s">
        <v>10</v>
      </c>
      <c r="B4" s="17"/>
      <c r="C4" s="88" t="s">
        <v>50</v>
      </c>
      <c r="D4" s="89"/>
      <c r="E4" s="89"/>
      <c r="F4" s="89"/>
      <c r="G4" s="89"/>
      <c r="H4" s="89"/>
      <c r="I4" s="89"/>
      <c r="J4" s="89"/>
      <c r="K4" s="89"/>
      <c r="L4" s="89"/>
      <c r="M4" s="43"/>
      <c r="N4" s="40"/>
    </row>
    <row r="5" spans="1:14" ht="15">
      <c r="A5" s="57" t="s">
        <v>52</v>
      </c>
      <c r="B5" s="34"/>
      <c r="C5" s="90" t="s">
        <v>93</v>
      </c>
      <c r="D5" s="91"/>
      <c r="E5" s="91"/>
      <c r="F5" s="91"/>
      <c r="G5" s="91"/>
      <c r="H5" s="91"/>
      <c r="I5" s="91"/>
      <c r="J5" s="91"/>
      <c r="K5" s="91"/>
      <c r="L5" s="91"/>
      <c r="M5" s="43"/>
      <c r="N5" s="40"/>
    </row>
    <row r="6" spans="1:14" ht="15">
      <c r="A6" s="57" t="s">
        <v>14</v>
      </c>
      <c r="B6" s="34"/>
      <c r="C6" s="90" t="s">
        <v>51</v>
      </c>
      <c r="D6" s="91"/>
      <c r="E6" s="91"/>
      <c r="F6" s="91"/>
      <c r="G6" s="91"/>
      <c r="H6" s="91"/>
      <c r="I6" s="91"/>
      <c r="J6" s="91"/>
      <c r="K6" s="91"/>
      <c r="L6" s="91"/>
      <c r="M6" s="43"/>
      <c r="N6" s="40"/>
    </row>
    <row r="7" spans="1:14" ht="9" customHeight="1">
      <c r="A7" s="62"/>
      <c r="B7" s="26"/>
      <c r="C7" s="9"/>
      <c r="D7" s="27"/>
      <c r="E7" s="27"/>
      <c r="F7" s="27"/>
      <c r="G7" s="6"/>
      <c r="H7" s="6"/>
      <c r="I7" s="28"/>
      <c r="J7" s="29"/>
      <c r="K7" s="29"/>
      <c r="L7" s="27"/>
      <c r="M7" s="27"/>
      <c r="N7" s="26"/>
    </row>
    <row r="8" spans="1:14" ht="14.25">
      <c r="A8" s="60" t="s">
        <v>1</v>
      </c>
      <c r="B8" s="24"/>
      <c r="C8" s="23" t="s">
        <v>53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14.25">
      <c r="A9" s="116" t="s">
        <v>55</v>
      </c>
      <c r="B9" s="117"/>
      <c r="C9" s="63" t="s">
        <v>38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9" customHeight="1">
      <c r="A10" s="98" t="s">
        <v>56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66">
      <c r="A11" s="101" t="s">
        <v>3</v>
      </c>
      <c r="B11" s="94" t="s">
        <v>4</v>
      </c>
      <c r="C11" s="94" t="s">
        <v>13</v>
      </c>
      <c r="D11" s="110" t="s">
        <v>5</v>
      </c>
      <c r="E11" s="92" t="s">
        <v>6</v>
      </c>
      <c r="F11" s="93"/>
      <c r="G11" s="92" t="s">
        <v>7</v>
      </c>
      <c r="H11" s="105"/>
      <c r="I11" s="92" t="s">
        <v>8</v>
      </c>
      <c r="J11" s="93"/>
      <c r="K11" s="92" t="s">
        <v>24</v>
      </c>
      <c r="L11" s="106"/>
      <c r="M11" s="105"/>
      <c r="N11" s="47" t="s">
        <v>27</v>
      </c>
    </row>
    <row r="12" spans="1:14" ht="123.75" customHeight="1">
      <c r="A12" s="102"/>
      <c r="B12" s="113"/>
      <c r="C12" s="114"/>
      <c r="D12" s="115"/>
      <c r="E12" s="55" t="s">
        <v>21</v>
      </c>
      <c r="F12" s="54" t="s">
        <v>22</v>
      </c>
      <c r="G12" s="54" t="s">
        <v>21</v>
      </c>
      <c r="H12" s="54" t="s">
        <v>22</v>
      </c>
      <c r="I12" s="54" t="s">
        <v>21</v>
      </c>
      <c r="J12" s="54" t="s">
        <v>22</v>
      </c>
      <c r="K12" s="55" t="s">
        <v>25</v>
      </c>
      <c r="L12" s="56" t="s">
        <v>26</v>
      </c>
      <c r="M12" s="56" t="s">
        <v>28</v>
      </c>
      <c r="N12" s="48" t="s">
        <v>29</v>
      </c>
    </row>
    <row r="13" spans="1:14" ht="27">
      <c r="A13" s="71">
        <v>1</v>
      </c>
      <c r="B13" s="76" t="s">
        <v>94</v>
      </c>
      <c r="C13" s="78" t="s">
        <v>57</v>
      </c>
      <c r="D13" s="79">
        <v>100</v>
      </c>
      <c r="E13" s="83">
        <v>420</v>
      </c>
      <c r="F13" s="72">
        <f>SUM(D13*E13)</f>
        <v>42000</v>
      </c>
      <c r="G13" s="77">
        <v>420</v>
      </c>
      <c r="H13" s="20">
        <f>SUM(D13*G13)</f>
        <v>42000</v>
      </c>
      <c r="I13" s="77">
        <v>340</v>
      </c>
      <c r="J13" s="21">
        <f>SUM(D13*I13)</f>
        <v>34000</v>
      </c>
      <c r="K13" s="20">
        <f>ROUND((E13+G13+I13)/3,0)</f>
        <v>393</v>
      </c>
      <c r="L13" s="50">
        <f>STDEV(E13,G13,I13)</f>
        <v>46.188021535170066</v>
      </c>
      <c r="M13" s="50">
        <f>(L13/K13)*100</f>
        <v>11.75267723541223</v>
      </c>
      <c r="N13" s="51">
        <f>D13*K13</f>
        <v>39300</v>
      </c>
    </row>
    <row r="14" spans="1:14" ht="41.25">
      <c r="A14" s="71">
        <v>2</v>
      </c>
      <c r="B14" s="80" t="s">
        <v>97</v>
      </c>
      <c r="C14" s="78" t="s">
        <v>57</v>
      </c>
      <c r="D14" s="79">
        <v>70</v>
      </c>
      <c r="E14" s="83">
        <v>260</v>
      </c>
      <c r="F14" s="72">
        <f>SUM(D14*E14)</f>
        <v>18200</v>
      </c>
      <c r="G14" s="77">
        <v>340</v>
      </c>
      <c r="H14" s="20">
        <f>SUM(D14*G14)</f>
        <v>23800</v>
      </c>
      <c r="I14" s="77">
        <v>380</v>
      </c>
      <c r="J14" s="21">
        <f>SUM(D14*I14)</f>
        <v>26600</v>
      </c>
      <c r="K14" s="20">
        <f>ROUND((E14+G14+I14)/3,0)</f>
        <v>327</v>
      </c>
      <c r="L14" s="50">
        <f>STDEV(E14,G14,I14)</f>
        <v>61.101009266077945</v>
      </c>
      <c r="M14" s="50">
        <f>(L14/K14)*100</f>
        <v>18.68532393458041</v>
      </c>
      <c r="N14" s="51">
        <f>D14*K14</f>
        <v>22890</v>
      </c>
    </row>
    <row r="15" spans="1:14" ht="69">
      <c r="A15" s="71">
        <v>3</v>
      </c>
      <c r="B15" s="76" t="s">
        <v>95</v>
      </c>
      <c r="C15" s="78" t="s">
        <v>57</v>
      </c>
      <c r="D15" s="79">
        <v>120</v>
      </c>
      <c r="E15" s="83">
        <v>165</v>
      </c>
      <c r="F15" s="72">
        <f>SUM(D15*E15)</f>
        <v>19800</v>
      </c>
      <c r="G15" s="77">
        <v>160</v>
      </c>
      <c r="H15" s="20">
        <f>SUM(D15*G15)</f>
        <v>19200</v>
      </c>
      <c r="I15" s="77">
        <v>120</v>
      </c>
      <c r="J15" s="21">
        <f>SUM(D15*I15)</f>
        <v>14400</v>
      </c>
      <c r="K15" s="20">
        <f>ROUND((E15+G15+I15)/3,0)</f>
        <v>148</v>
      </c>
      <c r="L15" s="50">
        <f>STDEV(E15,G15,I15)</f>
        <v>24.664414311581286</v>
      </c>
      <c r="M15" s="50">
        <f>(L15/K15)*100</f>
        <v>16.665144805122488</v>
      </c>
      <c r="N15" s="51">
        <f>D15*K15</f>
        <v>17760</v>
      </c>
    </row>
    <row r="16" spans="1:14" ht="14.25">
      <c r="A16" s="71">
        <v>4</v>
      </c>
      <c r="B16" s="76" t="s">
        <v>96</v>
      </c>
      <c r="C16" s="78" t="s">
        <v>57</v>
      </c>
      <c r="D16" s="79">
        <v>90</v>
      </c>
      <c r="E16" s="83">
        <v>300</v>
      </c>
      <c r="F16" s="72">
        <f>SUM(D16*E16)</f>
        <v>27000</v>
      </c>
      <c r="G16" s="77">
        <v>310</v>
      </c>
      <c r="H16" s="20">
        <f>SUM(D16*G16)</f>
        <v>27900</v>
      </c>
      <c r="I16" s="77">
        <v>300</v>
      </c>
      <c r="J16" s="21">
        <f>SUM(D16*I16)</f>
        <v>27000</v>
      </c>
      <c r="K16" s="20">
        <f>ROUND((E16+G16+I16)/3,0)</f>
        <v>303</v>
      </c>
      <c r="L16" s="50">
        <f>STDEV(E16,G16,I16)</f>
        <v>5.773502691896258</v>
      </c>
      <c r="M16" s="50">
        <f>(L16/K16)*100</f>
        <v>1.9054464329690621</v>
      </c>
      <c r="N16" s="51">
        <f>D16*K16</f>
        <v>27270</v>
      </c>
    </row>
    <row r="17" spans="1:14" ht="14.25">
      <c r="A17" s="30"/>
      <c r="B17" s="73" t="s">
        <v>9</v>
      </c>
      <c r="C17" s="74"/>
      <c r="D17" s="75"/>
      <c r="E17" s="82"/>
      <c r="F17" s="5">
        <f>SUM(F13:F16)</f>
        <v>107000</v>
      </c>
      <c r="G17" s="5"/>
      <c r="H17" s="5">
        <f>SUM(H13:H16)</f>
        <v>112900</v>
      </c>
      <c r="I17" s="5"/>
      <c r="J17" s="5">
        <f>SUM(J13:J16)</f>
        <v>102000</v>
      </c>
      <c r="K17" s="52"/>
      <c r="L17" s="50"/>
      <c r="M17" s="50"/>
      <c r="N17" s="51">
        <f>D17*K17</f>
        <v>0</v>
      </c>
    </row>
    <row r="18" spans="1:14" ht="14.25">
      <c r="A18" s="69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70" t="s">
        <v>31</v>
      </c>
      <c r="N18" s="49">
        <f>SUM(N13:N16)</f>
        <v>107220</v>
      </c>
    </row>
    <row r="19" spans="1:14" ht="1.5" customHeight="1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4"/>
    </row>
    <row r="20" spans="1:14" ht="1.5" customHeight="1">
      <c r="A20" s="84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</row>
    <row r="21" spans="1:14" ht="1.5" customHeight="1">
      <c r="A21" s="84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 ht="9.75" customHeight="1">
      <c r="A22" s="31"/>
      <c r="B22" s="104"/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  <c r="N22" s="3"/>
    </row>
    <row r="23" spans="1:14" ht="14.25" hidden="1">
      <c r="A23" s="64"/>
      <c r="B23" s="104"/>
      <c r="C23" s="36"/>
      <c r="D23" s="37"/>
      <c r="E23" s="37"/>
      <c r="F23" s="37"/>
      <c r="G23" s="7"/>
      <c r="H23" s="36"/>
      <c r="I23" s="38"/>
      <c r="J23" s="7"/>
      <c r="K23" s="38"/>
      <c r="L23" s="38"/>
      <c r="M23" s="45"/>
      <c r="N23" s="3"/>
    </row>
    <row r="24" spans="1:14" ht="10.5" customHeight="1">
      <c r="A24" s="31"/>
      <c r="B24" s="7"/>
      <c r="C24" s="109" t="s">
        <v>16</v>
      </c>
      <c r="D24" s="109"/>
      <c r="E24" s="109"/>
      <c r="F24" s="109"/>
      <c r="G24" s="7"/>
      <c r="H24" s="109" t="s">
        <v>17</v>
      </c>
      <c r="I24" s="109"/>
      <c r="J24" s="7"/>
      <c r="K24" s="109" t="s">
        <v>18</v>
      </c>
      <c r="L24" s="109"/>
      <c r="M24" s="46"/>
      <c r="N24" s="3"/>
    </row>
    <row r="25" spans="1:14" ht="3" customHeight="1">
      <c r="A25" s="31"/>
      <c r="B25" s="35"/>
      <c r="C25" s="107"/>
      <c r="D25" s="108"/>
      <c r="E25" s="7"/>
      <c r="F25" s="7"/>
      <c r="G25" s="7"/>
      <c r="H25" s="7"/>
      <c r="I25" s="7"/>
      <c r="J25" s="7"/>
      <c r="K25" s="7"/>
      <c r="L25" s="7"/>
      <c r="M25" s="7"/>
      <c r="N25" s="3"/>
    </row>
    <row r="26" spans="2:5" ht="14.25" customHeight="1">
      <c r="B26" t="s">
        <v>59</v>
      </c>
      <c r="D26" s="120">
        <v>45274</v>
      </c>
      <c r="E26" s="121"/>
    </row>
    <row r="27" ht="14.25" customHeight="1"/>
  </sheetData>
  <sheetProtection/>
  <mergeCells count="20">
    <mergeCell ref="A11:A12"/>
    <mergeCell ref="B11:B12"/>
    <mergeCell ref="C11:C12"/>
    <mergeCell ref="C25:D25"/>
    <mergeCell ref="I11:J11"/>
    <mergeCell ref="K11:M11"/>
    <mergeCell ref="K24:L24"/>
    <mergeCell ref="D11:D12"/>
    <mergeCell ref="E11:F11"/>
    <mergeCell ref="G11:H11"/>
    <mergeCell ref="D26:E26"/>
    <mergeCell ref="A2:M2"/>
    <mergeCell ref="C4:L4"/>
    <mergeCell ref="C5:L5"/>
    <mergeCell ref="C6:L6"/>
    <mergeCell ref="A9:B9"/>
    <mergeCell ref="A10:N10"/>
    <mergeCell ref="B22:B23"/>
    <mergeCell ref="C24:F24"/>
    <mergeCell ref="H24:I24"/>
  </mergeCells>
  <conditionalFormatting sqref="N13:N17">
    <cfRule type="expression" priority="1" dxfId="51" stopIfTrue="1">
      <formula>AND(O13&lt;&gt;N13,$O$1=1)</formula>
    </cfRule>
  </conditionalFormatting>
  <conditionalFormatting sqref="F13:F16">
    <cfRule type="expression" priority="1" dxfId="52" stopIfTrue="1">
      <formula>AND(F13=O13,$O$1=2)</formula>
    </cfRule>
  </conditionalFormatting>
  <conditionalFormatting sqref="J13:J16">
    <cfRule type="expression" priority="1" dxfId="52" stopIfTrue="1">
      <formula>AND(J13=O13,$O$1=2)</formula>
    </cfRule>
  </conditionalFormatting>
  <conditionalFormatting sqref="H13:H16">
    <cfRule type="expression" priority="1" dxfId="52" stopIfTrue="1">
      <formula>AND(H13=O13,$O$1=2)</formula>
    </cfRule>
  </conditionalFormatting>
  <conditionalFormatting sqref="M13:M16">
    <cfRule type="expression" priority="1" dxfId="51" stopIfTrue="1">
      <formula>M13&gt;33</formula>
    </cfRule>
  </conditionalFormatting>
  <printOptions/>
  <pageMargins left="0.2362204724409449" right="0.2362204724409449" top="0.7480314960629921" bottom="0" header="0.31496062992125984" footer="0.31496062992125984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Татьяна Михайловна</dc:creator>
  <cp:keywords/>
  <dc:description>&lt;p&gt;&lt;i&gt;&lt;n&gt;NCOMPANY&lt;/n&gt;&lt;t&gt;1&lt;/t&gt;&lt;q&gt;%CE%F0%E3%E0%ED%E8%E7%E0%F6%E8%FF&lt;/q&gt;&lt;s&gt;2&lt;/s&gt;&lt;l&gt;1&lt;/l&gt;&lt;u&gt;&lt;/u&gt;&lt;a&gt;&lt;/a&gt;&lt;b&gt;&lt;/b&gt;&lt;m&gt;&lt;/m&gt;&lt;r&gt;1&lt;/r&gt;&lt;x&gt;&lt;/x&gt;&lt;y&gt;&lt;/y&gt;&lt;z&gt;NCOMPANY&lt;/z&gt;&lt;/i&gt;&lt;i&gt;&lt;n&gt;NIDENT&lt;/n&gt;&lt;t&gt;1&lt;/t&gt;&lt;q&gt;%C8%E4%E5%ED%F2%E8%F4%E8%EA%E0%F2%EE%F0+%EF%EE%EC%E5%F7%E5%ED%ED%FB%F5+%E7%E0%EF%E8%F1%E5%E9&lt;/q&gt;&lt;s&gt;1&lt;/s&gt;&lt;l&gt;4&lt;/l&gt;&lt;u&gt;&lt;/u&gt;&lt;a&gt;&lt;/a&gt;&lt;b&gt;&lt;/b&gt;&lt;m&gt;&lt;/m&gt;&lt;r&gt;1&lt;/r&gt;&lt;x&gt;&lt;/x&gt;&lt;y&gt;&lt;/y&gt;&lt;z&gt;NIDENT&lt;/z&gt;&lt;/i&gt;&lt;i&gt;&lt;n&gt;NIMPOSS_QUANT_SIGN&lt;/n&gt;&lt;t&gt;3&lt;/t&gt;&lt;q&gt;%CD%E5%E2%EE%E7%EC%EE%E6%ED%EE+%EE%EF%F0%E5%E4%E5%EB%E8%F2%FC+%EA%EE%EB%E8%F7%E5%F1%F2%E2%EE+(%EF%F0%E8%EC%E5%ED%FF%E5%F2%F1%FF+%E4%EB%FF+%F3%F1%EB%F3%E3)&lt;/q&gt;&lt;s&gt;6&lt;/s&gt;&lt;l&gt;0&lt;/l&gt;&lt;u&gt;&lt;/u&gt;&lt;a&gt;&lt;/a&gt;&lt;b&gt;&lt;/b&gt;&lt;m&gt;&lt;/m&gt;&lt;r&gt;1&lt;/r&gt;&lt;x&gt;&lt;/x&gt;&lt;y&gt;&lt;/y&gt;&lt;z&gt;NIMPOSS_QUANT_SIGN&lt;/z&gt;&lt;DEFAULT&gt;0&lt;/DEFAULT&gt;&lt;/i&gt;&lt;i&gt;&lt;n&gt;NOFFER_CNT&lt;/n&gt;&lt;t&gt;1&lt;/t&gt;&lt;q&gt;%CA%EE%EB%E8%F7%E5%F1%F2%E2%EE+%EA%EE%EC%EC%E5%F0%F7%E5%F1%EA%E8%F5+%EF%F0%E5%E4%EB%EE%E6%E5%ED%E8%E9&lt;/q&gt;&lt;s&gt;4&lt;/s&gt;&lt;l&gt;0&lt;/l&gt;&lt;u&gt;&lt;/u&gt;&lt;a&gt;&lt;/a&gt;&lt;b&gt;&lt;/b&gt;&lt;m&gt;&lt;/m&gt;&lt;r&gt;1&lt;/r&gt;&lt;x&gt;&lt;/x&gt;&lt;y&gt;&lt;/y&gt;&lt;z&gt;NOFFER_CNT&lt;/z&gt;&lt;DEFAULT&gt;3&lt;/DEFAULT&gt;&lt;/i&gt;&lt;i&gt;&lt;n&gt;NSORT_CHR&lt;/n&gt;&lt;t&gt;3&lt;/t&gt;&lt;q&gt;%D1%EE%F0%F2%E8%F0%EE%E2%EA%E0+%EF%EE%E7%E8%F6%E8%E9+%EF%EE+%E0%EB%F4%E0%E2%E8%F2%F3&lt;/q&gt;&lt;s&gt;5&lt;/s&gt;&lt;l&gt;0&lt;/l&gt;&lt;u&gt;&lt;/u&gt;&lt;a&gt;&lt;/a&gt;&lt;b&gt;&lt;/b&gt;&lt;m&gt;&lt;/m&gt;&lt;r&gt;1&lt;/r&gt;&lt;x&gt;&lt;/x&gt;&lt;y&gt;&lt;/y&gt;&lt;z&gt;NSORT_CHR&lt;/z&gt;&lt;DEFAULT&gt;0&lt;/DEFAULT&gt;&lt;/i&gt;&lt;i&gt;&lt;n&gt;SSERV_EMP_CODE1&lt;/n&gt;&lt;t&gt;0&lt;/t&gt;&lt;q&gt;%D0%E0%E1%EE%F2%ED%E8%EA+%EA%EE%ED%F2%F0%E0%EA%F2%ED%EE%E9+%F1%EB%F3%E6%E1%FB&lt;/q&gt;&lt;s&gt;7&lt;/s&gt;&lt;l&gt;2&lt;/l&gt;&lt;u&gt;AGNLIST&lt;/u&gt;&lt;a&gt;pos_agnmnemo&lt;/a&gt;&lt;b&gt;agnmnemo&lt;/b&gt;&lt;m&gt;agents&lt;/m&gt;&lt;r&gt;0&lt;/r&gt;&lt;x&gt;&lt;/x&gt;&lt;y&gt;&lt;/y&gt;&lt;z&gt;SSERV_EMP_CODE1&lt;/z&gt;&lt;/i&gt;&lt;i&gt;&lt;n&gt;SUNITCODE&lt;/n&gt;&lt;t&gt;0&lt;/t&gt;&lt;q&gt;%D0%E0%E7%E4%E5%EB&lt;/q&gt;&lt;s&gt;3&lt;/s&gt;&lt;l&gt;6&lt;/l&gt;&lt;u&gt;&lt;/u&gt;&lt;a&gt;&lt;/a&gt;&lt;b&gt;&lt;/b&gt;&lt;m&gt;&lt;/m&gt;&lt;r&gt;1&lt;/r&gt;&lt;x&gt;&lt;/x&gt;&lt;y&gt;&lt;/y&gt;&lt;z&gt;SUNITCODE&lt;/z&gt;&lt;/i&gt;&lt;SP_CODE&gt;PR_GOVCONTS_PRICEFNDS&lt;/SP_CODE&gt;&lt;/p&gt;</dc:description>
  <cp:lastModifiedBy>user</cp:lastModifiedBy>
  <cp:lastPrinted>2023-12-14T07:49:56Z</cp:lastPrinted>
  <dcterms:created xsi:type="dcterms:W3CDTF">2014-08-13T05:12:19Z</dcterms:created>
  <dcterms:modified xsi:type="dcterms:W3CDTF">2023-12-14T08:42:43Z</dcterms:modified>
  <cp:category/>
  <cp:version/>
  <cp:contentType/>
  <cp:contentStatus/>
</cp:coreProperties>
</file>