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ДЕЛАТЬ\заправка картриджей\"/>
    </mc:Choice>
  </mc:AlternateContent>
  <xr:revisionPtr revIDLastSave="0" documentId="13_ncr:1_{93E18DF1-4979-45A3-981E-84F0D1133A1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запрвосст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" i="1" l="1"/>
  <c r="L11" i="1" s="1"/>
  <c r="M11" i="1" s="1"/>
  <c r="N11" i="1" s="1"/>
  <c r="I11" i="1"/>
  <c r="J11" i="1" s="1"/>
  <c r="H11" i="1"/>
  <c r="H4" i="1"/>
  <c r="I5" i="1" l="1"/>
  <c r="I6" i="1"/>
  <c r="I7" i="1"/>
  <c r="I8" i="1"/>
  <c r="I9" i="1"/>
  <c r="I10" i="1"/>
  <c r="I12" i="1"/>
  <c r="H5" i="1"/>
  <c r="H6" i="1"/>
  <c r="H7" i="1"/>
  <c r="H8" i="1"/>
  <c r="H9" i="1"/>
  <c r="H10" i="1"/>
  <c r="H12" i="1"/>
  <c r="I4" i="1"/>
  <c r="J4" i="1" s="1"/>
  <c r="K5" i="1"/>
  <c r="K6" i="1"/>
  <c r="K7" i="1"/>
  <c r="K8" i="1"/>
  <c r="K9" i="1"/>
  <c r="K10" i="1"/>
  <c r="K12" i="1"/>
  <c r="K4" i="1"/>
  <c r="L10" i="1" l="1"/>
  <c r="M10" i="1" s="1"/>
  <c r="N10" i="1" s="1"/>
  <c r="L12" i="1"/>
  <c r="M12" i="1" s="1"/>
  <c r="N12" i="1" s="1"/>
  <c r="L9" i="1"/>
  <c r="M9" i="1" s="1"/>
  <c r="N9" i="1" s="1"/>
  <c r="L8" i="1"/>
  <c r="M8" i="1" s="1"/>
  <c r="N8" i="1" s="1"/>
  <c r="L7" i="1"/>
  <c r="M7" i="1" s="1"/>
  <c r="N7" i="1" s="1"/>
  <c r="L6" i="1"/>
  <c r="M6" i="1" s="1"/>
  <c r="N6" i="1" s="1"/>
  <c r="L5" i="1"/>
  <c r="M5" i="1" s="1"/>
  <c r="N5" i="1" s="1"/>
  <c r="L4" i="1"/>
  <c r="M4" i="1" s="1"/>
  <c r="N4" i="1" s="1"/>
  <c r="N13" i="1" l="1"/>
  <c r="J7" i="1"/>
  <c r="J6" i="1"/>
  <c r="J5" i="1"/>
  <c r="J8" i="1"/>
  <c r="J9" i="1"/>
  <c r="J12" i="1"/>
  <c r="J10" i="1"/>
</calcChain>
</file>

<file path=xl/sharedStrings.xml><?xml version="1.0" encoding="utf-8"?>
<sst xmlns="http://schemas.openxmlformats.org/spreadsheetml/2006/main" count="42" uniqueCount="34">
  <si>
    <t>№</t>
  </si>
  <si>
    <t xml:space="preserve">Наименование </t>
  </si>
  <si>
    <t>Ед. изм</t>
  </si>
  <si>
    <t xml:space="preserve">Необходимое для закупки количество </t>
  </si>
  <si>
    <t>Коммерческие предложения (руб./ед.изм.)</t>
  </si>
  <si>
    <t>Однородность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</si>
  <si>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</si>
  <si>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Поставщик №1 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</si>
  <si>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</si>
  <si>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</si>
  <si>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</si>
  <si>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</si>
  <si>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Главный бухгалтер</t>
  </si>
  <si>
    <t>Е.В. Нестерова</t>
  </si>
  <si>
    <t xml:space="preserve">Заправка картриджа Q2012A
CF283A
CE285A
</t>
  </si>
  <si>
    <t>Заправка картриджа CF218A</t>
  </si>
  <si>
    <t>Заправка картриджа Q5949A</t>
  </si>
  <si>
    <t>Заправка картриджа CF280A</t>
  </si>
  <si>
    <t>Заправка картриджа CF 226X</t>
  </si>
  <si>
    <t>Заправка картриджа Pantum TL5120</t>
  </si>
  <si>
    <r>
      <t xml:space="preserve">коэффициент вариации цен V (%)           </t>
    </r>
    <r>
      <rPr>
        <i/>
        <sz val="12"/>
        <color rgb="FF000000"/>
        <rFont val="Times New Roman"/>
        <family val="1"/>
        <charset val="204"/>
      </rPr>
      <t xml:space="preserve">         (не должен превышать 33%)</t>
    </r>
  </si>
  <si>
    <t>Расчет Н(М)ЦД по формуле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</si>
  <si>
    <t>Н(М)ЦД  с учетом округления цены за единицу (руб.)</t>
  </si>
  <si>
    <t>К.В. Романова</t>
  </si>
  <si>
    <t>ИТОГО:</t>
  </si>
  <si>
    <t>Экономист</t>
  </si>
  <si>
    <t xml:space="preserve">Заправка картриджа Canon 728
Canon FX-10
</t>
  </si>
  <si>
    <t>шт</t>
  </si>
  <si>
    <t xml:space="preserve">Обоснование начальной (максимальной) цены договора. Услуги по заправке и восстановлению картриджей для оргтехники 
</t>
  </si>
  <si>
    <t>Поставщик №2</t>
  </si>
  <si>
    <t>Поставщик №3</t>
  </si>
  <si>
    <t>Заправка картриджа Pantum TL-420Н</t>
  </si>
  <si>
    <t xml:space="preserve">Восстановление картриджа        Q2012A
CF283A
CE285A
Q5949A
CF280A                          CF218A
CF 226X                                                             Canon 728
Canon FX-10                       Pantum TL-420Н
</t>
  </si>
  <si>
    <t>Дата  подготовки  обоснования  НМЦ  договора:      24 января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</si>
</sst>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2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>
      <protection locked="0"/>
    </xf>
    <xf numFmtId="2" fontId="5" fillId="0" borderId="3" xfId="0" applyNumberFormat="1" applyFont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 applyProtection="1">
      <alignment horizontal="center" vertical="center"/>
      <protection hidden="1"/>
    </xf>
    <xf numFmtId="39" fontId="5" fillId="0" borderId="3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locked="0"/>
    </xf>
    <xf numFmtId="0" fontId="7" fillId="0" borderId="0" xfId="0" applyFont="1"/>
    <xf numFmtId="0" fontId="7" fillId="0" borderId="1" xfId="0" applyFont="1" applyBorder="1"/>
    <xf numFmtId="0" fontId="6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top" textRotation="90" wrapText="1"/>
      <protection locked="0"/>
    </xf>
    <xf numFmtId="0" fontId="5" fillId="0" borderId="2" xfId="0" applyFont="1" applyBorder="1" applyAlignment="1" applyProtection="1">
      <alignment horizontal="center" textRotation="90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5" fillId="0" borderId="3" xfId="0" applyNumberFormat="1" applyFont="1" applyBorder="1" applyAlignment="1" applyProtection="1">
      <alignment horizontal="center" vertical="center" wrapText="1"/>
      <protection hidden="1"/>
    </xf>
    <xf numFmtId="164" fontId="5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vertical="center"/>
      <protection locked="0"/>
    </xf>
    <xf numFmtId="2" fontId="9" fillId="0" borderId="3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vertical="center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textRotation="90" wrapText="1"/>
      <protection locked="0"/>
    </xf>
    <xf numFmtId="0" fontId="5" fillId="0" borderId="3" xfId="0" applyFont="1" applyBorder="1" applyAlignment="1" applyProtection="1">
      <alignment horizontal="center" vertical="top" wrapText="1"/>
      <protection locked="0"/>
    </xf>
    <xf numFmtId="2" fontId="5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4" xfId="0" applyFont="1" applyBorder="1"/>
    <xf numFmtId="0" fontId="6" fillId="0" borderId="0" xfId="0" applyFont="1" applyAlignment="1">
      <alignment horizontal="left" vertical="top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37"/>
  <sheetViews>
    <sheetView tabSelected="1" zoomScale="65" zoomScaleNormal="65" workbookViewId="0">
      <selection activeCell="E4" sqref="E4"/>
    </sheetView>
  </sheetViews>
  <sheetFormatPr defaultColWidth="9.140625" defaultRowHeight="15" x14ac:dyDescent="0.25"/>
  <cols>
    <col min="1" max="1" width="5.5703125" style="1" customWidth="1"/>
    <col min="2" max="2" width="32.7109375" style="1" customWidth="1"/>
    <col min="3" max="3" width="9.140625" style="1" customWidth="1"/>
    <col min="4" max="4" width="7.5703125" style="1" customWidth="1"/>
    <col min="5" max="5" width="13.85546875" style="1" customWidth="1"/>
    <col min="6" max="7" width="11.7109375" style="1" customWidth="1"/>
    <col min="8" max="9" width="15.42578125" style="1" customWidth="1"/>
    <col min="10" max="10" width="14.28515625" style="1" customWidth="1"/>
    <col min="11" max="11" width="22" style="1" hidden="1" customWidth="1"/>
    <col min="12" max="12" width="15.85546875" style="1" hidden="1" customWidth="1"/>
    <col min="13" max="13" width="13.28515625" style="1" customWidth="1"/>
    <col min="14" max="14" width="16.5703125" style="1" customWidth="1"/>
    <col min="15" max="15" width="10" style="1" customWidth="1"/>
    <col min="16" max="16" width="10.42578125" style="1" customWidth="1"/>
    <col min="17" max="1023" width="9.140625" style="1"/>
  </cols>
  <sheetData>
    <row r="1" spans="1:14" ht="58.5" customHeight="1" x14ac:dyDescent="0.25">
      <c r="A1" s="37" t="s">
        <v>28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9.25" customHeight="1" x14ac:dyDescent="0.25">
      <c r="A2" s="38" t="s">
        <v>0</v>
      </c>
      <c r="B2" s="38" t="s">
        <v>1</v>
      </c>
      <c r="C2" s="38" t="s">
        <v>2</v>
      </c>
      <c r="D2" s="39" t="s">
        <v>3</v>
      </c>
      <c r="E2" s="40" t="s">
        <v>4</v>
      </c>
      <c r="F2" s="40"/>
      <c r="G2" s="40"/>
      <c r="H2" s="41" t="s">
        <v>5</v>
      </c>
      <c r="I2" s="41"/>
      <c r="J2" s="41"/>
      <c r="K2" s="40" t="s">
        <v>6</v>
      </c>
      <c r="L2" s="40"/>
      <c r="M2" s="40"/>
      <c r="N2" s="40"/>
    </row>
    <row r="3" spans="1:14" ht="266.85000000000002" customHeight="1" x14ac:dyDescent="0.25">
      <c r="A3" s="38"/>
      <c r="B3" s="38"/>
      <c r="C3" s="38"/>
      <c r="D3" s="39"/>
      <c r="E3" s="15" t="s">
        <v>7</v>
      </c>
      <c r="F3" s="15" t="s">
        <v>29</v>
      </c>
      <c r="G3" s="15" t="s">
        <v>30</v>
      </c>
      <c r="H3" s="16" t="s">
        <v>8</v>
      </c>
      <c r="I3" s="16" t="s">
        <v>9</v>
      </c>
      <c r="J3" s="16" t="s">
        <v>20</v>
      </c>
      <c r="K3" s="16" t="s">
        <v>21</v>
      </c>
      <c r="L3" s="16" t="s">
        <v>10</v>
      </c>
      <c r="M3" s="16" t="s">
        <v>11</v>
      </c>
      <c r="N3" s="16" t="s">
        <v>22</v>
      </c>
    </row>
    <row r="4" spans="1:14" ht="56.25" customHeight="1" x14ac:dyDescent="0.25">
      <c r="A4" s="18">
        <v>1</v>
      </c>
      <c r="B4" s="19" t="s">
        <v>14</v>
      </c>
      <c r="C4" s="20" t="s">
        <v>27</v>
      </c>
      <c r="D4" s="25">
        <v>50</v>
      </c>
      <c r="E4" s="21">
        <v>400</v>
      </c>
      <c r="F4" s="21">
        <v>420</v>
      </c>
      <c r="G4" s="21">
        <v>324.5</v>
      </c>
      <c r="H4" s="2">
        <f>(E4+F4+G4)/3</f>
        <v>381.5</v>
      </c>
      <c r="I4" s="3">
        <f>STDEVA(E4,F4,G4)</f>
        <v>50.366159273861648</v>
      </c>
      <c r="J4" s="4">
        <f>I4/H4*100</f>
        <v>13.202138734957181</v>
      </c>
      <c r="K4" s="22">
        <f>D4/3*(E4+F4+G4)</f>
        <v>19075</v>
      </c>
      <c r="L4" s="23">
        <f t="shared" ref="L4:L12" si="0">K4/D4</f>
        <v>381.5</v>
      </c>
      <c r="M4" s="22">
        <f t="shared" ref="M4:M12" si="1">ROUND(L4,2)</f>
        <v>381.5</v>
      </c>
      <c r="N4" s="22">
        <f t="shared" ref="N4:N12" si="2">M4*D4</f>
        <v>19075</v>
      </c>
    </row>
    <row r="5" spans="1:14" ht="18" customHeight="1" x14ac:dyDescent="0.25">
      <c r="A5" s="18">
        <v>2</v>
      </c>
      <c r="B5" s="19" t="s">
        <v>15</v>
      </c>
      <c r="C5" s="20" t="s">
        <v>27</v>
      </c>
      <c r="D5" s="25">
        <v>8</v>
      </c>
      <c r="E5" s="21">
        <v>400</v>
      </c>
      <c r="F5" s="21">
        <v>420</v>
      </c>
      <c r="G5" s="21">
        <v>332.75</v>
      </c>
      <c r="H5" s="2">
        <f t="shared" ref="H5:H12" si="3">(E5+F5+G5)/3</f>
        <v>384.25</v>
      </c>
      <c r="I5" s="3">
        <f t="shared" ref="I5:I12" si="4">STDEVA(E5,F5,G5)</f>
        <v>45.707630653972863</v>
      </c>
      <c r="J5" s="4">
        <f t="shared" ref="J5:J12" si="5">I5/H5*100</f>
        <v>11.895284490298728</v>
      </c>
      <c r="K5" s="22">
        <f t="shared" ref="K5:K12" si="6">D5/3*(E5+F5+G5)</f>
        <v>3074</v>
      </c>
      <c r="L5" s="23">
        <f t="shared" si="0"/>
        <v>384.25</v>
      </c>
      <c r="M5" s="22">
        <f t="shared" si="1"/>
        <v>384.25</v>
      </c>
      <c r="N5" s="22">
        <f t="shared" si="2"/>
        <v>3074</v>
      </c>
    </row>
    <row r="6" spans="1:14" ht="17.25" customHeight="1" x14ac:dyDescent="0.25">
      <c r="A6" s="18">
        <v>3</v>
      </c>
      <c r="B6" s="19" t="s">
        <v>16</v>
      </c>
      <c r="C6" s="20" t="s">
        <v>27</v>
      </c>
      <c r="D6" s="25">
        <v>4</v>
      </c>
      <c r="E6" s="21">
        <v>400</v>
      </c>
      <c r="F6" s="21">
        <v>420</v>
      </c>
      <c r="G6" s="21">
        <v>335.88</v>
      </c>
      <c r="H6" s="2">
        <f t="shared" si="3"/>
        <v>385.29333333333335</v>
      </c>
      <c r="I6" s="3">
        <f t="shared" si="4"/>
        <v>43.946082115853436</v>
      </c>
      <c r="J6" s="4">
        <f t="shared" si="5"/>
        <v>11.40587659164968</v>
      </c>
      <c r="K6" s="22">
        <f t="shared" si="6"/>
        <v>1541.1733333333334</v>
      </c>
      <c r="L6" s="23">
        <f t="shared" si="0"/>
        <v>385.29333333333335</v>
      </c>
      <c r="M6" s="22">
        <f t="shared" si="1"/>
        <v>385.29</v>
      </c>
      <c r="N6" s="22">
        <f t="shared" si="2"/>
        <v>1541.16</v>
      </c>
    </row>
    <row r="7" spans="1:14" ht="18" customHeight="1" x14ac:dyDescent="0.25">
      <c r="A7" s="18">
        <v>4</v>
      </c>
      <c r="B7" s="19" t="s">
        <v>17</v>
      </c>
      <c r="C7" s="20" t="s">
        <v>27</v>
      </c>
      <c r="D7" s="25">
        <v>24</v>
      </c>
      <c r="E7" s="21">
        <v>400</v>
      </c>
      <c r="F7" s="21">
        <v>420</v>
      </c>
      <c r="G7" s="21">
        <v>341.34</v>
      </c>
      <c r="H7" s="2">
        <f t="shared" si="3"/>
        <v>387.11333333333329</v>
      </c>
      <c r="I7" s="3">
        <f t="shared" si="4"/>
        <v>40.882741264907061</v>
      </c>
      <c r="J7" s="4">
        <f t="shared" si="5"/>
        <v>10.560923053948128</v>
      </c>
      <c r="K7" s="22">
        <f t="shared" si="6"/>
        <v>9290.7199999999993</v>
      </c>
      <c r="L7" s="23">
        <f t="shared" si="0"/>
        <v>387.11333333333329</v>
      </c>
      <c r="M7" s="22">
        <f t="shared" si="1"/>
        <v>387.11</v>
      </c>
      <c r="N7" s="22">
        <f t="shared" si="2"/>
        <v>9290.64</v>
      </c>
    </row>
    <row r="8" spans="1:14" ht="25.5" customHeight="1" x14ac:dyDescent="0.25">
      <c r="A8" s="18">
        <v>5</v>
      </c>
      <c r="B8" s="19" t="s">
        <v>18</v>
      </c>
      <c r="C8" s="20" t="s">
        <v>27</v>
      </c>
      <c r="D8" s="25">
        <v>10</v>
      </c>
      <c r="E8" s="21">
        <v>700</v>
      </c>
      <c r="F8" s="21">
        <v>740</v>
      </c>
      <c r="G8" s="21">
        <v>497.22</v>
      </c>
      <c r="H8" s="2">
        <f t="shared" si="3"/>
        <v>645.74</v>
      </c>
      <c r="I8" s="3">
        <f t="shared" si="4"/>
        <v>130.16774869375254</v>
      </c>
      <c r="J8" s="4">
        <f t="shared" si="5"/>
        <v>20.157919393835375</v>
      </c>
      <c r="K8" s="22">
        <f t="shared" si="6"/>
        <v>6457.4000000000005</v>
      </c>
      <c r="L8" s="23">
        <f t="shared" si="0"/>
        <v>645.74</v>
      </c>
      <c r="M8" s="22">
        <f t="shared" si="1"/>
        <v>645.74</v>
      </c>
      <c r="N8" s="22">
        <f t="shared" si="2"/>
        <v>6457.4</v>
      </c>
    </row>
    <row r="9" spans="1:14" ht="36" customHeight="1" x14ac:dyDescent="0.25">
      <c r="A9" s="18">
        <v>6</v>
      </c>
      <c r="B9" s="34" t="s">
        <v>26</v>
      </c>
      <c r="C9" s="20" t="s">
        <v>27</v>
      </c>
      <c r="D9" s="25">
        <v>6</v>
      </c>
      <c r="E9" s="21">
        <v>400</v>
      </c>
      <c r="F9" s="21">
        <v>420</v>
      </c>
      <c r="G9" s="21">
        <v>297.98</v>
      </c>
      <c r="H9" s="2">
        <f t="shared" si="3"/>
        <v>372.66</v>
      </c>
      <c r="I9" s="3">
        <f t="shared" si="4"/>
        <v>65.443309818498491</v>
      </c>
      <c r="J9" s="4">
        <f t="shared" si="5"/>
        <v>17.561130740755242</v>
      </c>
      <c r="K9" s="22">
        <f t="shared" si="6"/>
        <v>2235.96</v>
      </c>
      <c r="L9" s="23">
        <f t="shared" si="0"/>
        <v>372.66</v>
      </c>
      <c r="M9" s="22">
        <f t="shared" si="1"/>
        <v>372.66</v>
      </c>
      <c r="N9" s="22">
        <f t="shared" si="2"/>
        <v>2235.96</v>
      </c>
    </row>
    <row r="10" spans="1:14" ht="36.75" customHeight="1" x14ac:dyDescent="0.25">
      <c r="A10" s="18">
        <v>7</v>
      </c>
      <c r="B10" s="19" t="s">
        <v>19</v>
      </c>
      <c r="C10" s="20" t="s">
        <v>27</v>
      </c>
      <c r="D10" s="25">
        <v>4</v>
      </c>
      <c r="E10" s="21">
        <v>1500</v>
      </c>
      <c r="F10" s="21">
        <v>1590</v>
      </c>
      <c r="G10" s="21">
        <v>1143.8499999999999</v>
      </c>
      <c r="H10" s="2">
        <f t="shared" si="3"/>
        <v>1411.2833333333335</v>
      </c>
      <c r="I10" s="3">
        <f t="shared" si="4"/>
        <v>235.93524711948604</v>
      </c>
      <c r="J10" s="4">
        <f t="shared" ref="J10:J11" si="7">I10/H10*100</f>
        <v>16.717780302997461</v>
      </c>
      <c r="K10" s="22">
        <f t="shared" si="6"/>
        <v>5645.1333333333332</v>
      </c>
      <c r="L10" s="23">
        <f t="shared" si="0"/>
        <v>1411.2833333333333</v>
      </c>
      <c r="M10" s="22">
        <f t="shared" si="1"/>
        <v>1411.28</v>
      </c>
      <c r="N10" s="22">
        <f t="shared" si="2"/>
        <v>5645.12</v>
      </c>
    </row>
    <row r="11" spans="1:14" ht="36.75" customHeight="1" x14ac:dyDescent="0.25">
      <c r="A11" s="18">
        <v>8</v>
      </c>
      <c r="B11" s="19" t="s">
        <v>31</v>
      </c>
      <c r="C11" s="20" t="s">
        <v>27</v>
      </c>
      <c r="D11" s="25">
        <v>10</v>
      </c>
      <c r="E11" s="21">
        <v>1000</v>
      </c>
      <c r="F11" s="21">
        <v>1060</v>
      </c>
      <c r="G11" s="21">
        <v>1000</v>
      </c>
      <c r="H11" s="2">
        <f t="shared" si="3"/>
        <v>1020</v>
      </c>
      <c r="I11" s="3">
        <f t="shared" si="4"/>
        <v>34.641016151377549</v>
      </c>
      <c r="J11" s="4">
        <f t="shared" si="7"/>
        <v>3.3961780540566227</v>
      </c>
      <c r="K11" s="22">
        <f t="shared" si="6"/>
        <v>10200</v>
      </c>
      <c r="L11" s="23">
        <f t="shared" si="0"/>
        <v>1020</v>
      </c>
      <c r="M11" s="22">
        <f t="shared" si="1"/>
        <v>1020</v>
      </c>
      <c r="N11" s="22">
        <f t="shared" si="2"/>
        <v>10200</v>
      </c>
    </row>
    <row r="12" spans="1:14" ht="188.25" customHeight="1" x14ac:dyDescent="0.25">
      <c r="A12" s="18">
        <v>9</v>
      </c>
      <c r="B12" s="19" t="s">
        <v>32</v>
      </c>
      <c r="C12" s="20" t="s">
        <v>27</v>
      </c>
      <c r="D12" s="26">
        <v>40</v>
      </c>
      <c r="E12" s="21">
        <v>700</v>
      </c>
      <c r="F12" s="21">
        <v>740</v>
      </c>
      <c r="G12" s="21">
        <v>550.96</v>
      </c>
      <c r="H12" s="2">
        <f t="shared" si="3"/>
        <v>663.65333333333331</v>
      </c>
      <c r="I12" s="3">
        <f t="shared" si="4"/>
        <v>99.623493882383229</v>
      </c>
      <c r="J12" s="4">
        <f t="shared" si="5"/>
        <v>15.011375499615747</v>
      </c>
      <c r="K12" s="22">
        <f t="shared" si="6"/>
        <v>26546.133333333335</v>
      </c>
      <c r="L12" s="23">
        <f t="shared" si="0"/>
        <v>663.65333333333342</v>
      </c>
      <c r="M12" s="22">
        <f t="shared" si="1"/>
        <v>663.65</v>
      </c>
      <c r="N12" s="22">
        <f t="shared" si="2"/>
        <v>26546</v>
      </c>
    </row>
    <row r="13" spans="1:14" ht="27.75" customHeight="1" x14ac:dyDescent="0.25">
      <c r="A13" s="30"/>
      <c r="B13" s="31"/>
      <c r="C13" s="32"/>
      <c r="D13" s="27"/>
      <c r="E13" s="27"/>
      <c r="F13" s="27"/>
      <c r="G13" s="27"/>
      <c r="H13" s="28"/>
      <c r="I13" s="29"/>
      <c r="J13" s="27"/>
      <c r="K13" s="27"/>
      <c r="L13" s="27" t="s">
        <v>24</v>
      </c>
      <c r="M13" s="27"/>
      <c r="N13" s="33">
        <f>SUM(N4:N12)</f>
        <v>84065.279999999999</v>
      </c>
    </row>
    <row r="14" spans="1:14" s="5" customFormat="1" ht="68.650000000000006" customHeight="1" x14ac:dyDescent="0.25">
      <c r="A14" s="36" t="s">
        <v>25</v>
      </c>
      <c r="B14" s="36"/>
      <c r="C14" s="36"/>
      <c r="D14" s="17"/>
      <c r="E14" s="17"/>
      <c r="F14" s="17"/>
      <c r="G14" s="17"/>
      <c r="H14" s="17"/>
      <c r="I14" s="17"/>
      <c r="J14" s="24"/>
      <c r="K14" s="24"/>
      <c r="L14" s="17"/>
      <c r="M14" s="35" t="s">
        <v>23</v>
      </c>
      <c r="N14" s="35"/>
    </row>
    <row r="15" spans="1:14" s="5" customFormat="1" ht="55.5" customHeight="1" x14ac:dyDescent="0.25">
      <c r="A15" s="44" t="s">
        <v>12</v>
      </c>
      <c r="B15" s="44"/>
      <c r="C15" s="44"/>
      <c r="D15" s="6"/>
      <c r="E15" s="6"/>
      <c r="F15" s="6"/>
      <c r="G15" s="6"/>
      <c r="H15" s="6"/>
      <c r="I15" s="6"/>
      <c r="J15" s="7"/>
      <c r="K15" s="7"/>
      <c r="L15" s="6"/>
      <c r="M15" s="44" t="s">
        <v>13</v>
      </c>
      <c r="N15" s="44"/>
    </row>
    <row r="16" spans="1:14" s="5" customFormat="1" ht="16.5" customHeight="1" x14ac:dyDescent="0.25">
      <c r="A16" s="45"/>
      <c r="B16" s="45"/>
      <c r="C16" s="45"/>
      <c r="D16" s="6"/>
      <c r="E16" s="6"/>
      <c r="F16" s="6"/>
      <c r="G16" s="6"/>
      <c r="H16" s="6"/>
      <c r="I16" s="6"/>
      <c r="J16" s="46"/>
      <c r="K16" s="46"/>
      <c r="L16" s="6"/>
      <c r="M16" s="47"/>
      <c r="N16" s="47"/>
    </row>
    <row r="17" spans="1:14" s="5" customFormat="1" ht="13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s="5" customFormat="1" ht="32.25" customHeight="1" x14ac:dyDescent="0.25">
      <c r="A18" s="8" t="s">
        <v>33</v>
      </c>
      <c r="B18" s="8"/>
      <c r="C18" s="8"/>
      <c r="D18" s="8"/>
      <c r="E18" s="8"/>
      <c r="F18" s="8"/>
      <c r="G18" s="8"/>
      <c r="H18" s="8"/>
      <c r="I18" s="6"/>
      <c r="J18" s="6"/>
      <c r="K18" s="6"/>
      <c r="L18" s="6"/>
      <c r="M18" s="6"/>
      <c r="N18" s="6"/>
    </row>
    <row r="19" spans="1:14" s="5" customFormat="1" ht="23.25" customHeight="1" x14ac:dyDescent="0.25">
      <c r="A19" s="42"/>
      <c r="B19" s="42"/>
      <c r="C19" s="9"/>
      <c r="D19" s="9"/>
      <c r="E19" s="9"/>
      <c r="F19" s="9"/>
      <c r="G19" s="9"/>
      <c r="H19" s="1"/>
      <c r="I19" s="1"/>
      <c r="J19" s="1"/>
      <c r="K19" s="1"/>
      <c r="L19" s="1"/>
      <c r="M19" s="1"/>
      <c r="N19" s="1"/>
    </row>
    <row r="20" spans="1:14" s="5" customFormat="1" ht="32.25" customHeight="1" x14ac:dyDescent="0.25">
      <c r="A20" s="43"/>
      <c r="B20" s="43"/>
      <c r="C20" s="43"/>
      <c r="D20" s="9"/>
      <c r="E20" s="10"/>
      <c r="F20" s="11"/>
      <c r="G20" s="12"/>
      <c r="H20" s="13"/>
      <c r="I20" s="13"/>
      <c r="J20" s="13"/>
      <c r="K20" s="13"/>
      <c r="L20" s="13"/>
      <c r="M20" s="13"/>
      <c r="N20" s="13"/>
    </row>
    <row r="21" spans="1:14" s="5" customFormat="1" ht="63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s="5" customFormat="1" ht="31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s="5" customFormat="1" ht="27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s="5" customFormat="1" ht="6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ht="69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s="5" customFormat="1" ht="64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5" customFormat="1" ht="60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s="5" customFormat="1" ht="63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s="5" customFormat="1" ht="57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s="14" customFormat="1" ht="30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26" customHeight="1" x14ac:dyDescent="0.25"/>
    <row r="32" spans="1:14" ht="15.75" customHeight="1" x14ac:dyDescent="0.25"/>
    <row r="33" spans="1:14" s="13" customFormat="1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s="13" customForma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s="13" customFormat="1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48" customHeight="1" x14ac:dyDescent="0.25"/>
    <row r="37" spans="1:14" s="13" customFormat="1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</sheetData>
  <mergeCells count="17">
    <mergeCell ref="A19:B19"/>
    <mergeCell ref="A20:C20"/>
    <mergeCell ref="A15:C15"/>
    <mergeCell ref="M15:N15"/>
    <mergeCell ref="A16:C16"/>
    <mergeCell ref="J16:K16"/>
    <mergeCell ref="M16:N16"/>
    <mergeCell ref="M14:N14"/>
    <mergeCell ref="A14:C14"/>
    <mergeCell ref="A1:N1"/>
    <mergeCell ref="A2:A3"/>
    <mergeCell ref="B2:B3"/>
    <mergeCell ref="C2:C3"/>
    <mergeCell ref="D2:D3"/>
    <mergeCell ref="E2:G2"/>
    <mergeCell ref="H2:J2"/>
    <mergeCell ref="K2:N2"/>
  </mergeCells>
  <phoneticPr fontId="11" type="noConversion"/>
  <conditionalFormatting sqref="J4:J12">
    <cfRule type="cellIs" dxfId="0" priority="3" operator="greaterThan">
      <formula>33</formula>
    </cfRule>
  </conditionalFormatting>
  <pageMargins left="0.9055118110236221" right="0.70866141732283472" top="0.59055118110236227" bottom="0.19685039370078741" header="0.31496062992125984" footer="0.31496062992125984"/>
  <pageSetup paperSize="9" scale="5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запрвосст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 I3</dc:creator>
  <dc:description/>
  <cp:lastModifiedBy>ПНИ Тавдинский</cp:lastModifiedBy>
  <cp:revision>14</cp:revision>
  <cp:lastPrinted>2023-01-10T08:18:54Z</cp:lastPrinted>
  <dcterms:created xsi:type="dcterms:W3CDTF">2014-01-27T12:39:27Z</dcterms:created>
  <dcterms:modified xsi:type="dcterms:W3CDTF">2024-01-24T05:34:06Z</dcterms:modified>
  <dc:language>ru-RU</dc:language>
</cp:coreProperties>
</file>