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Нургалиев РГ\ЕПсмп ветпрепараты КГБУ УССУРИЙСКАЯ ВСББЖ\"/>
    </mc:Choice>
  </mc:AlternateContent>
  <xr:revisionPtr revIDLastSave="0" documentId="13_ncr:1_{FEC914F5-5B20-4093-8017-4FDBB9B6265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Лист2" sheetId="13" r:id="rId1"/>
  </sheets>
  <definedNames>
    <definedName name="_xlnm._FilterDatabase" localSheetId="0" hidden="1">Лист2!$A$7:$N$144</definedName>
    <definedName name="_xlnm.Print_Titles" localSheetId="0">Лист2!$1:$7</definedName>
    <definedName name="_xlnm.Print_Area" localSheetId="0">Лист2!$A$1:$N$154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3" l="1"/>
  <c r="L16" i="13" s="1"/>
  <c r="M16" i="13" s="1"/>
  <c r="J32" i="13"/>
  <c r="L32" i="13" s="1"/>
  <c r="M32" i="13" s="1"/>
  <c r="N40" i="13"/>
  <c r="J48" i="13"/>
  <c r="L48" i="13" s="1"/>
  <c r="M48" i="13" s="1"/>
  <c r="J56" i="13"/>
  <c r="L56" i="13" s="1"/>
  <c r="M56" i="13" s="1"/>
  <c r="J64" i="13"/>
  <c r="L64" i="13" s="1"/>
  <c r="M64" i="13" s="1"/>
  <c r="N72" i="13"/>
  <c r="J80" i="13"/>
  <c r="L80" i="13" s="1"/>
  <c r="M80" i="13" s="1"/>
  <c r="J88" i="13"/>
  <c r="L88" i="13" s="1"/>
  <c r="M88" i="13" s="1"/>
  <c r="J104" i="13"/>
  <c r="L104" i="13" s="1"/>
  <c r="M104" i="13" s="1"/>
  <c r="J112" i="13"/>
  <c r="L112" i="13" s="1"/>
  <c r="M112" i="13" s="1"/>
  <c r="J120" i="13"/>
  <c r="L120" i="13" s="1"/>
  <c r="M120" i="13" s="1"/>
  <c r="N128" i="13"/>
  <c r="N136" i="13"/>
  <c r="J24" i="13"/>
  <c r="L24" i="13" s="1"/>
  <c r="M24" i="13" s="1"/>
  <c r="J96" i="13"/>
  <c r="L96" i="13" s="1"/>
  <c r="M96" i="13" s="1"/>
  <c r="J14" i="13"/>
  <c r="L14" i="13" s="1"/>
  <c r="M14" i="13" s="1"/>
  <c r="J22" i="13"/>
  <c r="L22" i="13" s="1"/>
  <c r="M22" i="13" s="1"/>
  <c r="J30" i="13"/>
  <c r="L30" i="13" s="1"/>
  <c r="M30" i="13" s="1"/>
  <c r="J38" i="13"/>
  <c r="L38" i="13" s="1"/>
  <c r="M38" i="13" s="1"/>
  <c r="J46" i="13"/>
  <c r="L46" i="13" s="1"/>
  <c r="M46" i="13" s="1"/>
  <c r="J54" i="13"/>
  <c r="L54" i="13" s="1"/>
  <c r="M54" i="13" s="1"/>
  <c r="J62" i="13"/>
  <c r="L62" i="13" s="1"/>
  <c r="M62" i="13" s="1"/>
  <c r="J70" i="13"/>
  <c r="L70" i="13" s="1"/>
  <c r="M70" i="13" s="1"/>
  <c r="J78" i="13"/>
  <c r="L78" i="13" s="1"/>
  <c r="M78" i="13" s="1"/>
  <c r="J86" i="13"/>
  <c r="L86" i="13" s="1"/>
  <c r="M86" i="13" s="1"/>
  <c r="J94" i="13"/>
  <c r="L94" i="13" s="1"/>
  <c r="M94" i="13" s="1"/>
  <c r="J102" i="13"/>
  <c r="L102" i="13" s="1"/>
  <c r="M102" i="13" s="1"/>
  <c r="J110" i="13"/>
  <c r="L110" i="13" s="1"/>
  <c r="M110" i="13" s="1"/>
  <c r="J118" i="13"/>
  <c r="L118" i="13" s="1"/>
  <c r="M118" i="13" s="1"/>
  <c r="J126" i="13"/>
  <c r="L126" i="13" s="1"/>
  <c r="M126" i="13" s="1"/>
  <c r="J134" i="13"/>
  <c r="L134" i="13" s="1"/>
  <c r="M134" i="13" s="1"/>
  <c r="N142" i="13"/>
  <c r="J9" i="13"/>
  <c r="L9" i="13" s="1"/>
  <c r="M9" i="13" s="1"/>
  <c r="N9" i="13"/>
  <c r="J10" i="13"/>
  <c r="L10" i="13" s="1"/>
  <c r="M10" i="13" s="1"/>
  <c r="N10" i="13"/>
  <c r="J11" i="13"/>
  <c r="L11" i="13" s="1"/>
  <c r="M11" i="13" s="1"/>
  <c r="N11" i="13"/>
  <c r="J12" i="13"/>
  <c r="L12" i="13" s="1"/>
  <c r="M12" i="13" s="1"/>
  <c r="N12" i="13"/>
  <c r="J13" i="13"/>
  <c r="L13" i="13" s="1"/>
  <c r="M13" i="13" s="1"/>
  <c r="N13" i="13"/>
  <c r="J15" i="13"/>
  <c r="L15" i="13" s="1"/>
  <c r="M15" i="13" s="1"/>
  <c r="N15" i="13"/>
  <c r="J17" i="13"/>
  <c r="L17" i="13" s="1"/>
  <c r="M17" i="13" s="1"/>
  <c r="N17" i="13"/>
  <c r="J18" i="13"/>
  <c r="L18" i="13" s="1"/>
  <c r="M18" i="13" s="1"/>
  <c r="N18" i="13"/>
  <c r="J19" i="13"/>
  <c r="L19" i="13" s="1"/>
  <c r="M19" i="13" s="1"/>
  <c r="N19" i="13"/>
  <c r="J20" i="13"/>
  <c r="L20" i="13" s="1"/>
  <c r="M20" i="13" s="1"/>
  <c r="N20" i="13"/>
  <c r="J21" i="13"/>
  <c r="L21" i="13" s="1"/>
  <c r="M21" i="13" s="1"/>
  <c r="N21" i="13"/>
  <c r="J23" i="13"/>
  <c r="L23" i="13" s="1"/>
  <c r="M23" i="13" s="1"/>
  <c r="N23" i="13"/>
  <c r="J25" i="13"/>
  <c r="L25" i="13" s="1"/>
  <c r="M25" i="13" s="1"/>
  <c r="N25" i="13"/>
  <c r="J26" i="13"/>
  <c r="L26" i="13" s="1"/>
  <c r="M26" i="13" s="1"/>
  <c r="N26" i="13"/>
  <c r="J27" i="13"/>
  <c r="L27" i="13" s="1"/>
  <c r="M27" i="13" s="1"/>
  <c r="N27" i="13"/>
  <c r="J28" i="13"/>
  <c r="L28" i="13" s="1"/>
  <c r="M28" i="13" s="1"/>
  <c r="N28" i="13"/>
  <c r="J29" i="13"/>
  <c r="L29" i="13" s="1"/>
  <c r="M29" i="13" s="1"/>
  <c r="N29" i="13"/>
  <c r="J31" i="13"/>
  <c r="L31" i="13" s="1"/>
  <c r="M31" i="13" s="1"/>
  <c r="N31" i="13"/>
  <c r="J33" i="13"/>
  <c r="L33" i="13" s="1"/>
  <c r="M33" i="13" s="1"/>
  <c r="N33" i="13"/>
  <c r="J34" i="13"/>
  <c r="L34" i="13" s="1"/>
  <c r="M34" i="13" s="1"/>
  <c r="N34" i="13"/>
  <c r="J35" i="13"/>
  <c r="L35" i="13" s="1"/>
  <c r="M35" i="13" s="1"/>
  <c r="N35" i="13"/>
  <c r="J36" i="13"/>
  <c r="L36" i="13" s="1"/>
  <c r="M36" i="13" s="1"/>
  <c r="N36" i="13"/>
  <c r="J37" i="13"/>
  <c r="L37" i="13" s="1"/>
  <c r="M37" i="13" s="1"/>
  <c r="N37" i="13"/>
  <c r="J39" i="13"/>
  <c r="L39" i="13" s="1"/>
  <c r="M39" i="13" s="1"/>
  <c r="N39" i="13"/>
  <c r="J41" i="13"/>
  <c r="L41" i="13" s="1"/>
  <c r="M41" i="13" s="1"/>
  <c r="N41" i="13"/>
  <c r="J42" i="13"/>
  <c r="L42" i="13" s="1"/>
  <c r="M42" i="13" s="1"/>
  <c r="N42" i="13"/>
  <c r="J43" i="13"/>
  <c r="L43" i="13" s="1"/>
  <c r="M43" i="13" s="1"/>
  <c r="N43" i="13"/>
  <c r="J44" i="13"/>
  <c r="L44" i="13" s="1"/>
  <c r="M44" i="13" s="1"/>
  <c r="N44" i="13"/>
  <c r="J45" i="13"/>
  <c r="L45" i="13" s="1"/>
  <c r="M45" i="13" s="1"/>
  <c r="N45" i="13"/>
  <c r="J47" i="13"/>
  <c r="L47" i="13" s="1"/>
  <c r="M47" i="13" s="1"/>
  <c r="N47" i="13"/>
  <c r="J49" i="13"/>
  <c r="L49" i="13" s="1"/>
  <c r="M49" i="13" s="1"/>
  <c r="N49" i="13"/>
  <c r="J50" i="13"/>
  <c r="L50" i="13" s="1"/>
  <c r="M50" i="13" s="1"/>
  <c r="N50" i="13"/>
  <c r="J51" i="13"/>
  <c r="L51" i="13" s="1"/>
  <c r="M51" i="13" s="1"/>
  <c r="N51" i="13"/>
  <c r="J52" i="13"/>
  <c r="L52" i="13" s="1"/>
  <c r="M52" i="13" s="1"/>
  <c r="N52" i="13"/>
  <c r="J53" i="13"/>
  <c r="L53" i="13" s="1"/>
  <c r="M53" i="13" s="1"/>
  <c r="N53" i="13"/>
  <c r="J55" i="13"/>
  <c r="L55" i="13" s="1"/>
  <c r="M55" i="13" s="1"/>
  <c r="N55" i="13"/>
  <c r="J57" i="13"/>
  <c r="L57" i="13" s="1"/>
  <c r="M57" i="13" s="1"/>
  <c r="N57" i="13"/>
  <c r="J58" i="13"/>
  <c r="L58" i="13" s="1"/>
  <c r="M58" i="13" s="1"/>
  <c r="N58" i="13"/>
  <c r="J59" i="13"/>
  <c r="L59" i="13" s="1"/>
  <c r="M59" i="13" s="1"/>
  <c r="N59" i="13"/>
  <c r="J60" i="13"/>
  <c r="L60" i="13" s="1"/>
  <c r="M60" i="13" s="1"/>
  <c r="N60" i="13"/>
  <c r="J61" i="13"/>
  <c r="L61" i="13" s="1"/>
  <c r="M61" i="13" s="1"/>
  <c r="N61" i="13"/>
  <c r="J63" i="13"/>
  <c r="L63" i="13" s="1"/>
  <c r="M63" i="13" s="1"/>
  <c r="N63" i="13"/>
  <c r="J65" i="13"/>
  <c r="L65" i="13" s="1"/>
  <c r="M65" i="13" s="1"/>
  <c r="N65" i="13"/>
  <c r="J66" i="13"/>
  <c r="L66" i="13" s="1"/>
  <c r="M66" i="13" s="1"/>
  <c r="N66" i="13"/>
  <c r="J67" i="13"/>
  <c r="L67" i="13" s="1"/>
  <c r="M67" i="13" s="1"/>
  <c r="N67" i="13"/>
  <c r="J68" i="13"/>
  <c r="L68" i="13" s="1"/>
  <c r="M68" i="13" s="1"/>
  <c r="N68" i="13"/>
  <c r="J69" i="13"/>
  <c r="L69" i="13" s="1"/>
  <c r="M69" i="13" s="1"/>
  <c r="N69" i="13"/>
  <c r="J71" i="13"/>
  <c r="L71" i="13" s="1"/>
  <c r="M71" i="13" s="1"/>
  <c r="N71" i="13"/>
  <c r="J73" i="13"/>
  <c r="L73" i="13" s="1"/>
  <c r="M73" i="13" s="1"/>
  <c r="N73" i="13"/>
  <c r="J74" i="13"/>
  <c r="L74" i="13" s="1"/>
  <c r="M74" i="13" s="1"/>
  <c r="N74" i="13"/>
  <c r="J75" i="13"/>
  <c r="L75" i="13" s="1"/>
  <c r="M75" i="13" s="1"/>
  <c r="N75" i="13"/>
  <c r="J76" i="13"/>
  <c r="L76" i="13" s="1"/>
  <c r="M76" i="13" s="1"/>
  <c r="N76" i="13"/>
  <c r="J77" i="13"/>
  <c r="L77" i="13" s="1"/>
  <c r="M77" i="13" s="1"/>
  <c r="N77" i="13"/>
  <c r="J79" i="13"/>
  <c r="L79" i="13" s="1"/>
  <c r="M79" i="13" s="1"/>
  <c r="N79" i="13"/>
  <c r="J81" i="13"/>
  <c r="L81" i="13" s="1"/>
  <c r="M81" i="13" s="1"/>
  <c r="N81" i="13"/>
  <c r="J82" i="13"/>
  <c r="L82" i="13" s="1"/>
  <c r="M82" i="13" s="1"/>
  <c r="N82" i="13"/>
  <c r="J83" i="13"/>
  <c r="L83" i="13" s="1"/>
  <c r="M83" i="13" s="1"/>
  <c r="N83" i="13"/>
  <c r="J84" i="13"/>
  <c r="L84" i="13" s="1"/>
  <c r="M84" i="13" s="1"/>
  <c r="N84" i="13"/>
  <c r="J85" i="13"/>
  <c r="L85" i="13" s="1"/>
  <c r="M85" i="13" s="1"/>
  <c r="N85" i="13"/>
  <c r="J87" i="13"/>
  <c r="L87" i="13" s="1"/>
  <c r="M87" i="13" s="1"/>
  <c r="N87" i="13"/>
  <c r="J89" i="13"/>
  <c r="L89" i="13" s="1"/>
  <c r="M89" i="13" s="1"/>
  <c r="N89" i="13"/>
  <c r="J90" i="13"/>
  <c r="L90" i="13" s="1"/>
  <c r="M90" i="13" s="1"/>
  <c r="N90" i="13"/>
  <c r="J91" i="13"/>
  <c r="L91" i="13" s="1"/>
  <c r="M91" i="13" s="1"/>
  <c r="N91" i="13"/>
  <c r="J92" i="13"/>
  <c r="L92" i="13" s="1"/>
  <c r="M92" i="13" s="1"/>
  <c r="N92" i="13"/>
  <c r="J93" i="13"/>
  <c r="L93" i="13" s="1"/>
  <c r="M93" i="13" s="1"/>
  <c r="N93" i="13"/>
  <c r="J95" i="13"/>
  <c r="L95" i="13" s="1"/>
  <c r="M95" i="13" s="1"/>
  <c r="N95" i="13"/>
  <c r="J97" i="13"/>
  <c r="L97" i="13" s="1"/>
  <c r="M97" i="13" s="1"/>
  <c r="N97" i="13"/>
  <c r="J98" i="13"/>
  <c r="L98" i="13" s="1"/>
  <c r="M98" i="13" s="1"/>
  <c r="N98" i="13"/>
  <c r="J99" i="13"/>
  <c r="L99" i="13" s="1"/>
  <c r="M99" i="13" s="1"/>
  <c r="N99" i="13"/>
  <c r="J100" i="13"/>
  <c r="L100" i="13" s="1"/>
  <c r="M100" i="13" s="1"/>
  <c r="N100" i="13"/>
  <c r="J101" i="13"/>
  <c r="L101" i="13" s="1"/>
  <c r="M101" i="13" s="1"/>
  <c r="N101" i="13"/>
  <c r="J103" i="13"/>
  <c r="L103" i="13" s="1"/>
  <c r="M103" i="13" s="1"/>
  <c r="N103" i="13"/>
  <c r="J105" i="13"/>
  <c r="L105" i="13" s="1"/>
  <c r="M105" i="13" s="1"/>
  <c r="N105" i="13"/>
  <c r="J106" i="13"/>
  <c r="L106" i="13" s="1"/>
  <c r="M106" i="13" s="1"/>
  <c r="N106" i="13"/>
  <c r="J107" i="13"/>
  <c r="L107" i="13" s="1"/>
  <c r="M107" i="13" s="1"/>
  <c r="N107" i="13"/>
  <c r="J108" i="13"/>
  <c r="L108" i="13" s="1"/>
  <c r="M108" i="13" s="1"/>
  <c r="N108" i="13"/>
  <c r="J109" i="13"/>
  <c r="L109" i="13" s="1"/>
  <c r="M109" i="13" s="1"/>
  <c r="N109" i="13"/>
  <c r="J111" i="13"/>
  <c r="L111" i="13" s="1"/>
  <c r="M111" i="13" s="1"/>
  <c r="N111" i="13"/>
  <c r="J113" i="13"/>
  <c r="L113" i="13" s="1"/>
  <c r="M113" i="13" s="1"/>
  <c r="N113" i="13"/>
  <c r="J114" i="13"/>
  <c r="L114" i="13" s="1"/>
  <c r="M114" i="13" s="1"/>
  <c r="N114" i="13"/>
  <c r="J115" i="13"/>
  <c r="L115" i="13" s="1"/>
  <c r="M115" i="13" s="1"/>
  <c r="N115" i="13"/>
  <c r="J116" i="13"/>
  <c r="L116" i="13" s="1"/>
  <c r="M116" i="13" s="1"/>
  <c r="N116" i="13"/>
  <c r="J117" i="13"/>
  <c r="L117" i="13" s="1"/>
  <c r="M117" i="13" s="1"/>
  <c r="N117" i="13"/>
  <c r="J119" i="13"/>
  <c r="L119" i="13" s="1"/>
  <c r="M119" i="13" s="1"/>
  <c r="N119" i="13"/>
  <c r="J121" i="13"/>
  <c r="L121" i="13" s="1"/>
  <c r="M121" i="13" s="1"/>
  <c r="N121" i="13"/>
  <c r="J122" i="13"/>
  <c r="L122" i="13" s="1"/>
  <c r="M122" i="13" s="1"/>
  <c r="N122" i="13"/>
  <c r="J123" i="13"/>
  <c r="L123" i="13" s="1"/>
  <c r="M123" i="13" s="1"/>
  <c r="N123" i="13"/>
  <c r="J124" i="13"/>
  <c r="L124" i="13" s="1"/>
  <c r="M124" i="13" s="1"/>
  <c r="N124" i="13"/>
  <c r="J125" i="13"/>
  <c r="L125" i="13" s="1"/>
  <c r="M125" i="13" s="1"/>
  <c r="N125" i="13"/>
  <c r="J127" i="13"/>
  <c r="L127" i="13" s="1"/>
  <c r="M127" i="13" s="1"/>
  <c r="N127" i="13"/>
  <c r="J129" i="13"/>
  <c r="L129" i="13" s="1"/>
  <c r="M129" i="13" s="1"/>
  <c r="N129" i="13"/>
  <c r="J130" i="13"/>
  <c r="L130" i="13" s="1"/>
  <c r="M130" i="13" s="1"/>
  <c r="N130" i="13"/>
  <c r="J131" i="13"/>
  <c r="L131" i="13" s="1"/>
  <c r="M131" i="13" s="1"/>
  <c r="N131" i="13"/>
  <c r="J132" i="13"/>
  <c r="L132" i="13" s="1"/>
  <c r="M132" i="13" s="1"/>
  <c r="N132" i="13"/>
  <c r="J133" i="13"/>
  <c r="L133" i="13" s="1"/>
  <c r="M133" i="13" s="1"/>
  <c r="N133" i="13"/>
  <c r="J135" i="13"/>
  <c r="L135" i="13" s="1"/>
  <c r="M135" i="13" s="1"/>
  <c r="N135" i="13"/>
  <c r="J137" i="13"/>
  <c r="L137" i="13" s="1"/>
  <c r="M137" i="13" s="1"/>
  <c r="N137" i="13"/>
  <c r="J138" i="13"/>
  <c r="L138" i="13" s="1"/>
  <c r="M138" i="13" s="1"/>
  <c r="N138" i="13"/>
  <c r="J139" i="13"/>
  <c r="L139" i="13" s="1"/>
  <c r="M139" i="13" s="1"/>
  <c r="N139" i="13"/>
  <c r="J140" i="13"/>
  <c r="L140" i="13" s="1"/>
  <c r="M140" i="13" s="1"/>
  <c r="N140" i="13"/>
  <c r="J141" i="13"/>
  <c r="L141" i="13" s="1"/>
  <c r="M141" i="13" s="1"/>
  <c r="N141" i="13"/>
  <c r="J142" i="13"/>
  <c r="L142" i="13" s="1"/>
  <c r="M142" i="13" s="1"/>
  <c r="J128" i="13" l="1"/>
  <c r="L128" i="13" s="1"/>
  <c r="M128" i="13" s="1"/>
  <c r="J136" i="13"/>
  <c r="L136" i="13" s="1"/>
  <c r="M136" i="13" s="1"/>
  <c r="J72" i="13"/>
  <c r="L72" i="13" s="1"/>
  <c r="M72" i="13" s="1"/>
  <c r="N104" i="13"/>
  <c r="J40" i="13"/>
  <c r="L40" i="13" s="1"/>
  <c r="M40" i="13" s="1"/>
  <c r="N112" i="13"/>
  <c r="N80" i="13"/>
  <c r="N48" i="13"/>
  <c r="N16" i="13"/>
  <c r="N120" i="13"/>
  <c r="N88" i="13"/>
  <c r="N56" i="13"/>
  <c r="N24" i="13"/>
  <c r="N96" i="13"/>
  <c r="N64" i="13"/>
  <c r="N32" i="13"/>
  <c r="N134" i="13"/>
  <c r="N126" i="13"/>
  <c r="N118" i="13"/>
  <c r="N110" i="13"/>
  <c r="N102" i="13"/>
  <c r="N94" i="13"/>
  <c r="N86" i="13"/>
  <c r="N78" i="13"/>
  <c r="N70" i="13"/>
  <c r="N62" i="13"/>
  <c r="N54" i="13"/>
  <c r="N46" i="13"/>
  <c r="N38" i="13"/>
  <c r="N30" i="13"/>
  <c r="N22" i="13"/>
  <c r="N14" i="13"/>
  <c r="J8" i="13" l="1"/>
  <c r="L8" i="13" s="1"/>
  <c r="M8" i="13" l="1"/>
  <c r="N8" i="13"/>
  <c r="N144" i="13" l="1"/>
  <c r="N149" i="13" s="1"/>
  <c r="N147" i="13" l="1"/>
</calcChain>
</file>

<file path=xl/sharedStrings.xml><?xml version="1.0" encoding="utf-8"?>
<sst xmlns="http://schemas.openxmlformats.org/spreadsheetml/2006/main" count="287" uniqueCount="282">
  <si>
    <t>за ед.</t>
  </si>
  <si>
    <t>кол-во</t>
  </si>
  <si>
    <t>коэф-т вариации, %</t>
  </si>
  <si>
    <t>Наименование товаров, работ, услуг</t>
  </si>
  <si>
    <t>Коммерческое предложение 1</t>
  </si>
  <si>
    <t>Коммерческое предложение 2</t>
  </si>
  <si>
    <t>Коммерческое предложение 3</t>
  </si>
  <si>
    <t>ИТОГО:</t>
  </si>
  <si>
    <t>№ п/п</t>
  </si>
  <si>
    <t>Коммерческое предложение 4</t>
  </si>
  <si>
    <t>Коммерческое предложение 5</t>
  </si>
  <si>
    <t>НМЦК, руб.</t>
  </si>
  <si>
    <t>5% от НМЦК</t>
  </si>
  <si>
    <t>10% от НМЦК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</si>
  <si>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</si>
  <si>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</si>
  <si>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</si>
  <si>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</si>
  <si>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</si>
  <si>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</si>
  <si>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</si>
  <si>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</si>
  <si>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</si>
  <si>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</si>
  <si>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</si>
  <si>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</si>
  <si>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</si>
  <si>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</si>
  <si>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</si>
  <si>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</si>
  <si>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</si>
  <si>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</si>
  <si>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</si>
  <si>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</si>
  <si>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</si>
  <si>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</si>
  <si>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</si>
  <si>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</si>
  <si>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</si>
  <si>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</si>
  <si>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</si>
  <si>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</si>
  <si>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</si>
  <si>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</si>
  <si>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</si>
  <si>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</si>
  <si>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</si>
  <si>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</si>
  <si>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</si>
  <si>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</si>
  <si>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</si>
  <si>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</si>
  <si>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</si>
  <si>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</si>
  <si>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</si>
  <si>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</si>
  <si>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</si>
  <si>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</si>
  <si>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</si>
  <si>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</si>
  <si>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</si>
  <si>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</si>
  <si>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</si>
  <si>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</si>
  <si>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</si>
  <si>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</si>
  <si>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</si>
  <si>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</si>
  <si>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</si>
  <si>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</si>
  <si>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</si>
  <si>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</si>
  <si>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</si>
  <si>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</si>
  <si>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</si>
  <si>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</si>
  <si>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</si>
  <si>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</si>
  <si>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</si>
  <si>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</si>
  <si>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</si>
  <si>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</si>
  <si>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</si>
  <si>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</si>
  <si>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</si>
  <si>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</si>
  <si>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</si>
  <si>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</si>
  <si>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</si>
  <si>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</si>
  <si>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</si>
  <si>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</si>
  <si>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</si>
  <si>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</si>
  <si>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</si>
  <si>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</si>
  <si>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</si>
  <si>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</si>
  <si>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</si>
  <si>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</si>
  <si>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</si>
  <si>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</si>
  <si>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</si>
  <si>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</si>
  <si>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</si>
  <si>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</si>
  <si>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</si>
  <si>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</si>
  <si>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</si>
  <si>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</si>
  <si>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</si>
  <si>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</si>
  <si>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</si>
  <si>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</si>
  <si>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</si>
  <si>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</si>
  <si>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</si>
  <si>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</si>
  <si>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</si>
  <si>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</si>
  <si>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</si>
  <si>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</si>
  <si>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</si>
  <si>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</si>
  <si>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</si>
  <si>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</si>
  <si>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</si>
  <si>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</si>
  <si>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</si>
  <si>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 xml:space="preserve">Дексаметазон </t>
  </si>
  <si>
    <t>Коммерческое предложение 6</t>
  </si>
  <si>
    <t>Коммерческое предложение 7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</si>
  <si>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</si>
  <si>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</si>
  <si>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</si>
  <si>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</si>
  <si>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</si>
  <si>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</si>
  <si>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</si>
  <si>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</si>
  <si>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</si>
  <si>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</si>
  <si>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</si>
  <si>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</si>
  <si>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</si>
  <si>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</si>
  <si>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</si>
  <si>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</si>
  <si>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</si>
  <si>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</si>
  <si>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</si>
  <si>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</si>
  <si>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Авертель </t>
  </si>
  <si>
    <t xml:space="preserve">Азитробел </t>
  </si>
  <si>
    <t xml:space="preserve">Айнил 10% </t>
  </si>
  <si>
    <t xml:space="preserve">Айсидивит </t>
  </si>
  <si>
    <t xml:space="preserve">Аллервет 1% </t>
  </si>
  <si>
    <t xml:space="preserve">Альбен </t>
  </si>
  <si>
    <t xml:space="preserve">Амитразин </t>
  </si>
  <si>
    <t>Амоксициллин 150</t>
  </si>
  <si>
    <t>Амоксициллин-LA 15% ВБФ</t>
  </si>
  <si>
    <t>Ампровет 30%</t>
  </si>
  <si>
    <t xml:space="preserve">Антимедин 0,5% </t>
  </si>
  <si>
    <t>Антитокс (Асконт+)</t>
  </si>
  <si>
    <t xml:space="preserve">АСД-2 </t>
  </si>
  <si>
    <t xml:space="preserve">АСД-3 </t>
  </si>
  <si>
    <t xml:space="preserve">Астерион DHPPi - L </t>
  </si>
  <si>
    <t xml:space="preserve">Астерион DHPPi LR </t>
  </si>
  <si>
    <t>Бензилпенициллин (1 000 000ЕД) АФ</t>
  </si>
  <si>
    <t>БИНОВАК IDD</t>
  </si>
  <si>
    <t>Биокан DHPPi+L</t>
  </si>
  <si>
    <t>Биокан DHPPi+LR</t>
  </si>
  <si>
    <t>Биофел РCH</t>
  </si>
  <si>
    <t>Биофел РCHR</t>
  </si>
  <si>
    <t xml:space="preserve">Бутофан </t>
  </si>
  <si>
    <t>Вазелин ветеринарный</t>
  </si>
  <si>
    <t>Вакц.Комбовак-Р</t>
  </si>
  <si>
    <t>Вакцина живая сухая против трихофитии крупного рогатого скота</t>
  </si>
  <si>
    <t>Нековак</t>
  </si>
  <si>
    <t>Вакцина против классической чумы свиней живая культуральная сухая</t>
  </si>
  <si>
    <t>Ветбицин-3</t>
  </si>
  <si>
    <t>Ветбицин-5</t>
  </si>
  <si>
    <t>Ветом 1</t>
  </si>
  <si>
    <t xml:space="preserve">Ветом 1 </t>
  </si>
  <si>
    <t>Ветом 1 уп.5г  (уп.50шт)</t>
  </si>
  <si>
    <t xml:space="preserve">Витам </t>
  </si>
  <si>
    <t xml:space="preserve">Гамматоник </t>
  </si>
  <si>
    <t>Ганаминовит</t>
  </si>
  <si>
    <t>Гелерон (Нита)</t>
  </si>
  <si>
    <t xml:space="preserve">Раствор гентамицина 4% </t>
  </si>
  <si>
    <t>Гидродокс 50%</t>
  </si>
  <si>
    <t>Гипервитол</t>
  </si>
  <si>
    <t xml:space="preserve">Гиракса (колистин сульф) </t>
  </si>
  <si>
    <t xml:space="preserve">Глюкоза 40% </t>
  </si>
  <si>
    <t>Глюкоза 40% БА</t>
  </si>
  <si>
    <t xml:space="preserve">Глюкэтин </t>
  </si>
  <si>
    <t xml:space="preserve">Дизпаркол </t>
  </si>
  <si>
    <t xml:space="preserve">Диронет 500 </t>
  </si>
  <si>
    <t>Диронет 1000 табл.</t>
  </si>
  <si>
    <t>Золетил-100</t>
  </si>
  <si>
    <t xml:space="preserve">Ивермек </t>
  </si>
  <si>
    <t>Ихтиглювит</t>
  </si>
  <si>
    <t>Кальция борглюконат, 20%,р-р д/и,100 мл (С)</t>
  </si>
  <si>
    <t>Капли глазные Лакрикан  фл. 10мл</t>
  </si>
  <si>
    <t>Капли глазные Репарин-Хелпер, 10мл</t>
  </si>
  <si>
    <t>Капли ушные Цитодерм антибактериальные 10мл</t>
  </si>
  <si>
    <t>Капли ушные Цитодерм комплексные 10мл</t>
  </si>
  <si>
    <t>Капли ушные Цитодерм противогрибковые 10мл</t>
  </si>
  <si>
    <t>Каудринк уп.7кг</t>
  </si>
  <si>
    <t>Квантум уп.4 табл.</t>
  </si>
  <si>
    <t>КотЭрвин уп.3фл.*10мл</t>
  </si>
  <si>
    <t xml:space="preserve">Крем "Зорька" </t>
  </si>
  <si>
    <t>Крем для доения с экстрактом облепихи</t>
  </si>
  <si>
    <t xml:space="preserve">Креолин </t>
  </si>
  <si>
    <t>Лосьон Чистые ушки для чистки ушей собак и кошек</t>
  </si>
  <si>
    <t>Магэстрофан 10 мл (5доз)</t>
  </si>
  <si>
    <t>Мазь ихтиоловая 10% 800г (Медхим)</t>
  </si>
  <si>
    <t>Мазь Левомеколь-вет 100 г туба</t>
  </si>
  <si>
    <t>Мазь Мизофен-Ф 8 г</t>
  </si>
  <si>
    <t>Мазь тетрациклиновая 1% 50г (С)</t>
  </si>
  <si>
    <t>Максидин инъекц. уп.5 фл.*5мл (0,4%)</t>
  </si>
  <si>
    <t>Маропиталь, 10 мл</t>
  </si>
  <si>
    <t>Медитин 0,1% д/собак и кошек фл.10 мл</t>
  </si>
  <si>
    <t>Медный купорос 500г</t>
  </si>
  <si>
    <t>Метаболаза фл. 250мл</t>
  </si>
  <si>
    <t>Метронид 50, фл.50 мл</t>
  </si>
  <si>
    <t>Метронидазол уп.25кг субстанция</t>
  </si>
  <si>
    <t>МилкПраймТест 1л</t>
  </si>
  <si>
    <t>Мильбемакс для кошек 2 табл.</t>
  </si>
  <si>
    <t>Мильбемакс для собак взрослых 2 табл.</t>
  </si>
  <si>
    <t>Мильбемакс для собак мелких пор. и щенков 2 табл.</t>
  </si>
  <si>
    <t>Мильпро дог для крупных собак 4 табл.</t>
  </si>
  <si>
    <t>Мультикан-4</t>
  </si>
  <si>
    <t>Мультикан-6</t>
  </si>
  <si>
    <t>Мультикан-8</t>
  </si>
  <si>
    <t xml:space="preserve">Мультифел </t>
  </si>
  <si>
    <t>Натрия хлорид (С)</t>
  </si>
  <si>
    <t>Неболин-Вет</t>
  </si>
  <si>
    <t xml:space="preserve">Нефроланвет </t>
  </si>
  <si>
    <t xml:space="preserve">Нитокс 200 </t>
  </si>
  <si>
    <t>Окситетрациклина гидрохлорид для инъекций АФ</t>
  </si>
  <si>
    <t xml:space="preserve">Окситоцин </t>
  </si>
  <si>
    <t>GOOD DOG БИО ошейник д/собак</t>
  </si>
  <si>
    <t xml:space="preserve">GOOD DOG БИО ошейник д/кошек и мелк. собак </t>
  </si>
  <si>
    <t>Перкутан</t>
  </si>
  <si>
    <t xml:space="preserve">Пропиленгликоль </t>
  </si>
  <si>
    <t xml:space="preserve">Регумирал </t>
  </si>
  <si>
    <t xml:space="preserve">Ренал </t>
  </si>
  <si>
    <t>Рингера-Локка</t>
  </si>
  <si>
    <t xml:space="preserve">Рыбий жир </t>
  </si>
  <si>
    <t>Свечи ихтиоловые №5</t>
  </si>
  <si>
    <t>Седимин (Беларусь)</t>
  </si>
  <si>
    <t xml:space="preserve">Синэстрол Д </t>
  </si>
  <si>
    <t>Спазмамирал 2% №10</t>
  </si>
  <si>
    <t>Спелинк-44</t>
  </si>
  <si>
    <t xml:space="preserve">Стрептомицина сульфат </t>
  </si>
  <si>
    <t>Сурфагон (Асконт+)</t>
  </si>
  <si>
    <t xml:space="preserve">Тилозин 200 </t>
  </si>
  <si>
    <t xml:space="preserve">Тилозин 50 </t>
  </si>
  <si>
    <t>Тривитамин (Тривит) (Гамма)</t>
  </si>
  <si>
    <t>Трициллин 6 г (Асконт+)</t>
  </si>
  <si>
    <t>Уникокцид</t>
  </si>
  <si>
    <t>Фелиферон® №5</t>
  </si>
  <si>
    <t>Фитокальцевит д/взрослых собак</t>
  </si>
  <si>
    <t xml:space="preserve">Фитокальцевит д/щенков </t>
  </si>
  <si>
    <t>Хелавит C д/собак и кошек</t>
  </si>
  <si>
    <t>Хелавит А для с/х животных</t>
  </si>
  <si>
    <t xml:space="preserve">Хелсивит </t>
  </si>
  <si>
    <t>Цамакс</t>
  </si>
  <si>
    <t>Цифлунит 100мл</t>
  </si>
  <si>
    <t>Шампунь лечебный Пчелодар</t>
  </si>
  <si>
    <t>Шприц Мастилекс</t>
  </si>
  <si>
    <t>Шприц Орбесил</t>
  </si>
  <si>
    <t>Шприц Синулокс LC</t>
  </si>
  <si>
    <t xml:space="preserve">Эйметерм 2,5% </t>
  </si>
  <si>
    <t>Эквилис Prequenza Te</t>
  </si>
  <si>
    <t>Экспресс Успокоин® таблетки для собак средних и крупных пород (6 таблеток)</t>
  </si>
  <si>
    <t>Элеовит фл.100мл (Асконт+)</t>
  </si>
  <si>
    <t>Энтомозан-С амп.</t>
  </si>
  <si>
    <t>Эпримек</t>
  </si>
  <si>
    <t>Эпримек фл.500мл</t>
  </si>
  <si>
    <t>Обоснование начальной (максимальной) цены договора на поставку лекарственных средств для ветеринарного назначения
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</si>
</sst>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Alignment="0"/>
  </cellStyleXfs>
  <cellXfs count="4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2">
    <cellStyle name="Excel Built-in Normal" xfId="1" xr:uid="{B7CD3F84-66DA-4479-AFF4-6C41D7305853}"/>
    <cellStyle name="Обычный" xfId="0" builtinId="0"/>
  </cellStyles>
  <dxfs count="1">
    <dxf>
      <fill>
        <patternFill>
          <bgColor rgb="FFFE8F86"/>
        </patternFill>
      </fill>
    </dxf>
  </dxfs>
  <tableStyles count="0" defaultTableStyle="TableStyleMedium2" defaultPivotStyle="PivotStyleLight16"/>
  <colors>
    <mruColors>
      <color rgb="FFFF9B9B"/>
      <color rgb="FFFE8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3053-9041-45ED-A8A0-29CE5AE20899}">
  <dimension ref="A1:Q158"/>
  <sheetViews>
    <sheetView tabSelected="1" view="pageBreakPreview" zoomScaleNormal="100" zoomScaleSheetLayoutView="100" workbookViewId="0">
      <selection activeCell="J10" sqref="J10"/>
    </sheetView>
  </sheetViews>
  <sheetFormatPr defaultRowHeight="15" x14ac:dyDescent="0.25"/>
  <cols>
    <col min="1" max="1" width="6.5703125" style="27" customWidth="1"/>
    <col min="2" max="2" width="33.85546875" style="16" customWidth="1"/>
    <col min="3" max="5" width="18" style="25" customWidth="1"/>
    <col min="6" max="9" width="18" style="25" hidden="1" customWidth="1"/>
    <col min="10" max="10" width="14.85546875" style="27" customWidth="1"/>
    <col min="11" max="11" width="11.28515625" style="28" customWidth="1"/>
    <col min="12" max="12" width="14" style="27" customWidth="1"/>
    <col min="13" max="13" width="8" style="27" customWidth="1"/>
    <col min="14" max="14" width="18.140625" style="27" customWidth="1"/>
    <col min="15" max="15" width="18.140625" style="20" customWidth="1"/>
    <col min="16" max="17" width="18.140625" style="21" customWidth="1"/>
    <col min="18" max="16384" width="9.140625" style="2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ht="67.5" customHeight="1" x14ac:dyDescent="0.25">
      <c r="A4" s="39" t="s">
        <v>281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ht="37.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6" ht="37.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6" s="2" customFormat="1" ht="30" x14ac:dyDescent="0.25">
      <c r="A7" s="8" t="s">
        <v>8</v>
      </c>
      <c r="B7" s="14" t="s">
        <v>3</v>
      </c>
      <c r="C7" s="10" t="s">
        <v>4</v>
      </c>
      <c r="D7" s="10" t="s">
        <v>5</v>
      </c>
      <c r="E7" s="10" t="s">
        <v>6</v>
      </c>
      <c r="F7" s="10" t="s">
        <v>9</v>
      </c>
      <c r="G7" s="10" t="s">
        <v>10</v>
      </c>
      <c r="H7" s="10" t="s">
        <v>130</v>
      </c>
      <c r="I7" s="10" t="s">
        <v>131</v>
      </c>
      <c r="J7" s="8" t="s">
        <v>0</v>
      </c>
      <c r="K7" s="9" t="s">
        <v>1</v>
      </c>
      <c r="L7" s="35" t="s">
        <v>2</v>
      </c>
      <c r="M7" s="36"/>
      <c r="N7" s="8" t="s">
        <v>11</v>
      </c>
      <c r="O7" s="11"/>
    </row>
    <row r="8" spans="1:16" s="2" customFormat="1" x14ac:dyDescent="0.25">
      <c r="A8" s="12" t="s">
        <v>14</v>
      </c>
      <c r="B8" s="32" t="s">
        <v>152</v>
      </c>
      <c r="C8" s="22">
        <v>293.17</v>
      </c>
      <c r="D8" s="23">
        <v>291.33999999999997</v>
      </c>
      <c r="E8" s="24">
        <v>278.51</v>
      </c>
      <c r="F8" s="30"/>
      <c r="G8" s="24"/>
      <c r="H8" s="24"/>
      <c r="I8" s="24"/>
      <c r="J8" s="7">
        <f>ROUND(AVERAGE(C8:I8),2)</f>
        <v>287.67</v>
      </c>
      <c r="K8" s="32">
        <v>1</v>
      </c>
      <c r="L8" s="6">
        <f>ROUND(_xlfn.STDEV.S(C8:I8)/J8*100,2)</f>
        <v>2.78</v>
      </c>
      <c r="M8" s="19" t="str">
        <f>IF(L8&lt;33,"&lt;33","&gt;33")</f>
        <v>&lt;33</v>
      </c>
      <c r="N8" s="18">
        <f>(K8/(COUNT(C8:I8))*(C8+D8+E8+F8+G8+H8+I8))</f>
        <v>287.67333333333329</v>
      </c>
      <c r="O8" s="11"/>
      <c r="P8" s="17"/>
    </row>
    <row r="9" spans="1:16" s="2" customFormat="1" x14ac:dyDescent="0.25">
      <c r="A9" s="12" t="s">
        <v>15</v>
      </c>
      <c r="B9" s="32" t="s">
        <v>153</v>
      </c>
      <c r="C9" s="22">
        <v>1080</v>
      </c>
      <c r="D9" s="23">
        <v>1015.2</v>
      </c>
      <c r="E9" s="24">
        <v>972</v>
      </c>
      <c r="F9" s="30"/>
      <c r="G9" s="24"/>
      <c r="H9" s="24"/>
      <c r="I9" s="24"/>
      <c r="J9" s="7">
        <f t="shared" ref="J9:J72" si="0">ROUND(AVERAGE(C9:I9),2)</f>
        <v>1022.4</v>
      </c>
      <c r="K9" s="32">
        <v>1</v>
      </c>
      <c r="L9" s="6">
        <f t="shared" ref="L9:L72" si="1">ROUND(_xlfn.STDEV.S(C9:I9)/J9*100,2)</f>
        <v>5.32</v>
      </c>
      <c r="M9" s="34" t="str">
        <f t="shared" ref="M9:M72" si="2">IF(L9&lt;33,"&lt;33","&gt;33")</f>
        <v>&lt;33</v>
      </c>
      <c r="N9" s="33">
        <f t="shared" ref="N9:N72" si="3">(K9/(COUNT(C9:I9))*(C9+D9+E9+F9+G9+H9+I9))</f>
        <v>1022.3999999999999</v>
      </c>
      <c r="O9" s="11"/>
      <c r="P9" s="17"/>
    </row>
    <row r="10" spans="1:16" s="2" customFormat="1" x14ac:dyDescent="0.25">
      <c r="A10" s="12" t="s">
        <v>16</v>
      </c>
      <c r="B10" s="32" t="s">
        <v>154</v>
      </c>
      <c r="C10" s="22">
        <v>1464.63</v>
      </c>
      <c r="D10" s="23">
        <v>1444.4</v>
      </c>
      <c r="E10" s="24">
        <v>1318.17</v>
      </c>
      <c r="F10" s="30"/>
      <c r="G10" s="24"/>
      <c r="H10" s="24"/>
      <c r="I10" s="24"/>
      <c r="J10" s="7">
        <f t="shared" si="0"/>
        <v>1409.07</v>
      </c>
      <c r="K10" s="32">
        <v>1</v>
      </c>
      <c r="L10" s="6">
        <f t="shared" si="1"/>
        <v>5.63</v>
      </c>
      <c r="M10" s="34" t="str">
        <f t="shared" si="2"/>
        <v>&lt;33</v>
      </c>
      <c r="N10" s="33">
        <f t="shared" si="3"/>
        <v>1409.0666666666668</v>
      </c>
      <c r="O10" s="11"/>
      <c r="P10" s="17"/>
    </row>
    <row r="11" spans="1:16" s="2" customFormat="1" x14ac:dyDescent="0.25">
      <c r="A11" s="12" t="s">
        <v>17</v>
      </c>
      <c r="B11" s="32" t="s">
        <v>155</v>
      </c>
      <c r="C11" s="22">
        <v>522.45000000000005</v>
      </c>
      <c r="D11" s="23">
        <v>475.43</v>
      </c>
      <c r="E11" s="24">
        <v>444.08</v>
      </c>
      <c r="F11" s="30"/>
      <c r="G11" s="24"/>
      <c r="H11" s="24"/>
      <c r="I11" s="24"/>
      <c r="J11" s="7">
        <f t="shared" si="0"/>
        <v>480.65</v>
      </c>
      <c r="K11" s="32">
        <v>1</v>
      </c>
      <c r="L11" s="6">
        <f t="shared" si="1"/>
        <v>8.2100000000000009</v>
      </c>
      <c r="M11" s="34" t="str">
        <f t="shared" si="2"/>
        <v>&lt;33</v>
      </c>
      <c r="N11" s="33">
        <f t="shared" si="3"/>
        <v>480.65333333333331</v>
      </c>
      <c r="O11" s="11"/>
      <c r="P11" s="17"/>
    </row>
    <row r="12" spans="1:16" s="2" customFormat="1" x14ac:dyDescent="0.25">
      <c r="A12" s="12" t="s">
        <v>18</v>
      </c>
      <c r="B12" s="32" t="s">
        <v>156</v>
      </c>
      <c r="C12" s="22">
        <v>374.34</v>
      </c>
      <c r="D12" s="23">
        <v>351.88</v>
      </c>
      <c r="E12" s="24">
        <v>336.91</v>
      </c>
      <c r="F12" s="30"/>
      <c r="G12" s="24"/>
      <c r="H12" s="24"/>
      <c r="I12" s="24"/>
      <c r="J12" s="7">
        <f t="shared" si="0"/>
        <v>354.38</v>
      </c>
      <c r="K12" s="32">
        <v>1</v>
      </c>
      <c r="L12" s="6">
        <f t="shared" si="1"/>
        <v>5.32</v>
      </c>
      <c r="M12" s="34" t="str">
        <f t="shared" si="2"/>
        <v>&lt;33</v>
      </c>
      <c r="N12" s="33">
        <f t="shared" si="3"/>
        <v>354.37666666666667</v>
      </c>
      <c r="O12" s="11"/>
      <c r="P12" s="17"/>
    </row>
    <row r="13" spans="1:16" s="2" customFormat="1" x14ac:dyDescent="0.25">
      <c r="A13" s="12" t="s">
        <v>19</v>
      </c>
      <c r="B13" s="32" t="s">
        <v>157</v>
      </c>
      <c r="C13" s="22">
        <v>651.54</v>
      </c>
      <c r="D13" s="23">
        <v>640.98</v>
      </c>
      <c r="E13" s="24">
        <v>586.39</v>
      </c>
      <c r="F13" s="30"/>
      <c r="G13" s="24"/>
      <c r="H13" s="24"/>
      <c r="I13" s="24"/>
      <c r="J13" s="7">
        <f t="shared" si="0"/>
        <v>626.29999999999995</v>
      </c>
      <c r="K13" s="32">
        <v>1</v>
      </c>
      <c r="L13" s="6">
        <f t="shared" si="1"/>
        <v>5.58</v>
      </c>
      <c r="M13" s="34" t="str">
        <f t="shared" si="2"/>
        <v>&lt;33</v>
      </c>
      <c r="N13" s="33">
        <f t="shared" si="3"/>
        <v>626.30333333333328</v>
      </c>
      <c r="O13" s="11"/>
      <c r="P13" s="17"/>
    </row>
    <row r="14" spans="1:16" s="2" customFormat="1" x14ac:dyDescent="0.25">
      <c r="A14" s="12" t="s">
        <v>20</v>
      </c>
      <c r="B14" s="32" t="s">
        <v>158</v>
      </c>
      <c r="C14" s="22">
        <v>149.05000000000001</v>
      </c>
      <c r="D14" s="23">
        <v>140.11000000000001</v>
      </c>
      <c r="E14" s="24">
        <v>134.15</v>
      </c>
      <c r="F14" s="30"/>
      <c r="G14" s="24"/>
      <c r="H14" s="24"/>
      <c r="I14" s="24"/>
      <c r="J14" s="7">
        <f t="shared" si="0"/>
        <v>141.1</v>
      </c>
      <c r="K14" s="32">
        <v>1</v>
      </c>
      <c r="L14" s="6">
        <f t="shared" si="1"/>
        <v>5.32</v>
      </c>
      <c r="M14" s="34" t="str">
        <f t="shared" si="2"/>
        <v>&lt;33</v>
      </c>
      <c r="N14" s="33">
        <f t="shared" si="3"/>
        <v>141.10333333333335</v>
      </c>
      <c r="O14" s="11"/>
      <c r="P14" s="17"/>
    </row>
    <row r="15" spans="1:16" s="2" customFormat="1" x14ac:dyDescent="0.25">
      <c r="A15" s="12" t="s">
        <v>21</v>
      </c>
      <c r="B15" s="32" t="s">
        <v>159</v>
      </c>
      <c r="C15" s="22">
        <v>925.34</v>
      </c>
      <c r="D15" s="23">
        <v>869.82</v>
      </c>
      <c r="E15" s="24">
        <v>832.81</v>
      </c>
      <c r="F15" s="30"/>
      <c r="G15" s="24"/>
      <c r="H15" s="24"/>
      <c r="I15" s="24"/>
      <c r="J15" s="7">
        <f t="shared" si="0"/>
        <v>875.99</v>
      </c>
      <c r="K15" s="32">
        <v>1</v>
      </c>
      <c r="L15" s="6">
        <f t="shared" si="1"/>
        <v>5.32</v>
      </c>
      <c r="M15" s="34" t="str">
        <f t="shared" si="2"/>
        <v>&lt;33</v>
      </c>
      <c r="N15" s="33">
        <f t="shared" si="3"/>
        <v>875.99</v>
      </c>
      <c r="O15" s="11"/>
      <c r="P15" s="17"/>
    </row>
    <row r="16" spans="1:16" s="2" customFormat="1" x14ac:dyDescent="0.25">
      <c r="A16" s="12" t="s">
        <v>22</v>
      </c>
      <c r="B16" s="32" t="s">
        <v>160</v>
      </c>
      <c r="C16" s="22">
        <v>233.96</v>
      </c>
      <c r="D16" s="23">
        <v>230.8</v>
      </c>
      <c r="E16" s="24">
        <v>210.56</v>
      </c>
      <c r="F16" s="30"/>
      <c r="G16" s="24"/>
      <c r="H16" s="24"/>
      <c r="I16" s="24"/>
      <c r="J16" s="7">
        <f t="shared" si="0"/>
        <v>225.11</v>
      </c>
      <c r="K16" s="32">
        <v>1</v>
      </c>
      <c r="L16" s="6">
        <f t="shared" si="1"/>
        <v>5.64</v>
      </c>
      <c r="M16" s="34" t="str">
        <f t="shared" si="2"/>
        <v>&lt;33</v>
      </c>
      <c r="N16" s="33">
        <f t="shared" si="3"/>
        <v>225.10666666666663</v>
      </c>
      <c r="O16" s="11"/>
      <c r="P16" s="17"/>
    </row>
    <row r="17" spans="1:16" s="2" customFormat="1" x14ac:dyDescent="0.25">
      <c r="A17" s="12" t="s">
        <v>23</v>
      </c>
      <c r="B17" s="32" t="s">
        <v>161</v>
      </c>
      <c r="C17" s="22">
        <v>2865.64</v>
      </c>
      <c r="D17" s="23">
        <v>2811.64</v>
      </c>
      <c r="E17" s="24">
        <v>2579.08</v>
      </c>
      <c r="F17" s="30"/>
      <c r="G17" s="24"/>
      <c r="H17" s="24"/>
      <c r="I17" s="24"/>
      <c r="J17" s="7">
        <f t="shared" si="0"/>
        <v>2752.12</v>
      </c>
      <c r="K17" s="32">
        <v>1</v>
      </c>
      <c r="L17" s="6">
        <f t="shared" si="1"/>
        <v>5.53</v>
      </c>
      <c r="M17" s="34" t="str">
        <f t="shared" si="2"/>
        <v>&lt;33</v>
      </c>
      <c r="N17" s="33">
        <f t="shared" si="3"/>
        <v>2752.12</v>
      </c>
      <c r="O17" s="11"/>
      <c r="P17" s="17"/>
    </row>
    <row r="18" spans="1:16" s="2" customFormat="1" x14ac:dyDescent="0.25">
      <c r="A18" s="12" t="s">
        <v>24</v>
      </c>
      <c r="B18" s="32" t="s">
        <v>162</v>
      </c>
      <c r="C18" s="22">
        <v>1063.0999999999999</v>
      </c>
      <c r="D18" s="23">
        <v>974.05</v>
      </c>
      <c r="E18" s="24">
        <v>924.1</v>
      </c>
      <c r="F18" s="30"/>
      <c r="G18" s="24"/>
      <c r="H18" s="24"/>
      <c r="I18" s="24"/>
      <c r="J18" s="7">
        <f t="shared" si="0"/>
        <v>987.08</v>
      </c>
      <c r="K18" s="32">
        <v>1</v>
      </c>
      <c r="L18" s="6">
        <f t="shared" si="1"/>
        <v>7.13</v>
      </c>
      <c r="M18" s="34" t="str">
        <f t="shared" si="2"/>
        <v>&lt;33</v>
      </c>
      <c r="N18" s="33">
        <f t="shared" si="3"/>
        <v>987.08333333333326</v>
      </c>
      <c r="O18" s="11"/>
      <c r="P18" s="17"/>
    </row>
    <row r="19" spans="1:16" s="2" customFormat="1" x14ac:dyDescent="0.25">
      <c r="A19" s="12" t="s">
        <v>25</v>
      </c>
      <c r="B19" s="32" t="s">
        <v>163</v>
      </c>
      <c r="C19" s="22">
        <v>388.82</v>
      </c>
      <c r="D19" s="23">
        <v>365.49</v>
      </c>
      <c r="E19" s="24">
        <v>349.94</v>
      </c>
      <c r="F19" s="30"/>
      <c r="G19" s="24"/>
      <c r="H19" s="24"/>
      <c r="I19" s="24"/>
      <c r="J19" s="7">
        <f t="shared" si="0"/>
        <v>368.08</v>
      </c>
      <c r="K19" s="32">
        <v>1</v>
      </c>
      <c r="L19" s="6">
        <f t="shared" si="1"/>
        <v>5.32</v>
      </c>
      <c r="M19" s="34" t="str">
        <f t="shared" si="2"/>
        <v>&lt;33</v>
      </c>
      <c r="N19" s="33">
        <f t="shared" si="3"/>
        <v>368.08333333333331</v>
      </c>
      <c r="O19" s="11"/>
      <c r="P19" s="17"/>
    </row>
    <row r="20" spans="1:16" s="2" customFormat="1" x14ac:dyDescent="0.25">
      <c r="A20" s="12" t="s">
        <v>26</v>
      </c>
      <c r="B20" s="32" t="s">
        <v>164</v>
      </c>
      <c r="C20" s="22">
        <v>245.84</v>
      </c>
      <c r="D20" s="23">
        <v>242.94</v>
      </c>
      <c r="E20" s="24">
        <v>221.26</v>
      </c>
      <c r="F20" s="30"/>
      <c r="G20" s="24"/>
      <c r="H20" s="24"/>
      <c r="I20" s="24"/>
      <c r="J20" s="7">
        <f t="shared" si="0"/>
        <v>236.68</v>
      </c>
      <c r="K20" s="32">
        <v>1</v>
      </c>
      <c r="L20" s="6">
        <f t="shared" si="1"/>
        <v>5.68</v>
      </c>
      <c r="M20" s="34" t="str">
        <f t="shared" si="2"/>
        <v>&lt;33</v>
      </c>
      <c r="N20" s="33">
        <f t="shared" si="3"/>
        <v>236.67999999999998</v>
      </c>
      <c r="O20" s="11"/>
      <c r="P20" s="17"/>
    </row>
    <row r="21" spans="1:16" s="2" customFormat="1" x14ac:dyDescent="0.25">
      <c r="A21" s="12" t="s">
        <v>27</v>
      </c>
      <c r="B21" s="32" t="s">
        <v>165</v>
      </c>
      <c r="C21" s="22">
        <v>117.46</v>
      </c>
      <c r="D21" s="23">
        <v>110.41</v>
      </c>
      <c r="E21" s="24">
        <v>105.71</v>
      </c>
      <c r="F21" s="30"/>
      <c r="G21" s="24"/>
      <c r="H21" s="24"/>
      <c r="I21" s="24"/>
      <c r="J21" s="7">
        <f t="shared" si="0"/>
        <v>111.19</v>
      </c>
      <c r="K21" s="32">
        <v>1</v>
      </c>
      <c r="L21" s="6">
        <f t="shared" si="1"/>
        <v>5.32</v>
      </c>
      <c r="M21" s="34" t="str">
        <f t="shared" si="2"/>
        <v>&lt;33</v>
      </c>
      <c r="N21" s="33">
        <f t="shared" si="3"/>
        <v>111.19333333333333</v>
      </c>
      <c r="O21" s="11"/>
      <c r="P21" s="17"/>
    </row>
    <row r="22" spans="1:16" s="2" customFormat="1" x14ac:dyDescent="0.25">
      <c r="A22" s="12" t="s">
        <v>28</v>
      </c>
      <c r="B22" s="32" t="s">
        <v>166</v>
      </c>
      <c r="C22" s="22">
        <v>1467.66</v>
      </c>
      <c r="D22" s="23">
        <v>1379.6</v>
      </c>
      <c r="E22" s="24">
        <v>1320.89</v>
      </c>
      <c r="F22" s="30"/>
      <c r="G22" s="24"/>
      <c r="H22" s="24"/>
      <c r="I22" s="24"/>
      <c r="J22" s="7">
        <f t="shared" si="0"/>
        <v>1389.38</v>
      </c>
      <c r="K22" s="32">
        <v>1</v>
      </c>
      <c r="L22" s="6">
        <f t="shared" si="1"/>
        <v>5.32</v>
      </c>
      <c r="M22" s="34" t="str">
        <f t="shared" si="2"/>
        <v>&lt;33</v>
      </c>
      <c r="N22" s="33">
        <f t="shared" si="3"/>
        <v>1389.3833333333334</v>
      </c>
      <c r="O22" s="11"/>
      <c r="P22" s="17"/>
    </row>
    <row r="23" spans="1:16" s="2" customFormat="1" x14ac:dyDescent="0.25">
      <c r="A23" s="12" t="s">
        <v>29</v>
      </c>
      <c r="B23" s="32" t="s">
        <v>167</v>
      </c>
      <c r="C23" s="22">
        <v>2081.1</v>
      </c>
      <c r="D23" s="23">
        <v>1956.23</v>
      </c>
      <c r="E23" s="24">
        <v>1872.99</v>
      </c>
      <c r="F23" s="30"/>
      <c r="G23" s="24"/>
      <c r="H23" s="24"/>
      <c r="I23" s="24"/>
      <c r="J23" s="7">
        <f t="shared" si="0"/>
        <v>1970.11</v>
      </c>
      <c r="K23" s="32">
        <v>1</v>
      </c>
      <c r="L23" s="6">
        <f t="shared" si="1"/>
        <v>5.32</v>
      </c>
      <c r="M23" s="34" t="str">
        <f t="shared" si="2"/>
        <v>&lt;33</v>
      </c>
      <c r="N23" s="33">
        <f t="shared" si="3"/>
        <v>1970.1066666666666</v>
      </c>
      <c r="O23" s="11"/>
      <c r="P23" s="17"/>
    </row>
    <row r="24" spans="1:16" s="2" customFormat="1" ht="30" x14ac:dyDescent="0.25">
      <c r="A24" s="12" t="s">
        <v>30</v>
      </c>
      <c r="B24" s="32" t="s">
        <v>168</v>
      </c>
      <c r="C24" s="22">
        <v>24.37</v>
      </c>
      <c r="D24" s="23">
        <v>23.96</v>
      </c>
      <c r="E24" s="24">
        <v>21.93</v>
      </c>
      <c r="F24" s="30"/>
      <c r="G24" s="24"/>
      <c r="H24" s="24"/>
      <c r="I24" s="24"/>
      <c r="J24" s="7">
        <f t="shared" si="0"/>
        <v>23.42</v>
      </c>
      <c r="K24" s="32">
        <v>1</v>
      </c>
      <c r="L24" s="6">
        <f t="shared" si="1"/>
        <v>5.58</v>
      </c>
      <c r="M24" s="34" t="str">
        <f t="shared" si="2"/>
        <v>&lt;33</v>
      </c>
      <c r="N24" s="33">
        <f t="shared" si="3"/>
        <v>23.419999999999995</v>
      </c>
      <c r="O24" s="11"/>
      <c r="P24" s="17"/>
    </row>
    <row r="25" spans="1:16" s="2" customFormat="1" x14ac:dyDescent="0.25">
      <c r="A25" s="12" t="s">
        <v>31</v>
      </c>
      <c r="B25" s="32" t="s">
        <v>169</v>
      </c>
      <c r="C25" s="22">
        <v>5502.64</v>
      </c>
      <c r="D25" s="23">
        <v>5172.4799999999996</v>
      </c>
      <c r="E25" s="24">
        <v>4952.38</v>
      </c>
      <c r="F25" s="30"/>
      <c r="G25" s="24"/>
      <c r="H25" s="24"/>
      <c r="I25" s="24"/>
      <c r="J25" s="7">
        <f t="shared" si="0"/>
        <v>5209.17</v>
      </c>
      <c r="K25" s="32">
        <v>1</v>
      </c>
      <c r="L25" s="6">
        <f t="shared" si="1"/>
        <v>5.32</v>
      </c>
      <c r="M25" s="34" t="str">
        <f t="shared" si="2"/>
        <v>&lt;33</v>
      </c>
      <c r="N25" s="33">
        <f t="shared" si="3"/>
        <v>5209.1666666666661</v>
      </c>
      <c r="O25" s="11"/>
      <c r="P25" s="17"/>
    </row>
    <row r="26" spans="1:16" s="2" customFormat="1" x14ac:dyDescent="0.25">
      <c r="A26" s="12" t="s">
        <v>32</v>
      </c>
      <c r="B26" s="32" t="s">
        <v>170</v>
      </c>
      <c r="C26" s="22">
        <v>5666.92</v>
      </c>
      <c r="D26" s="23">
        <v>5577</v>
      </c>
      <c r="E26" s="24">
        <v>5070</v>
      </c>
      <c r="F26" s="30"/>
      <c r="G26" s="24"/>
      <c r="H26" s="24"/>
      <c r="I26" s="24"/>
      <c r="J26" s="7">
        <f t="shared" si="0"/>
        <v>5437.97</v>
      </c>
      <c r="K26" s="32">
        <v>1</v>
      </c>
      <c r="L26" s="6">
        <f t="shared" si="1"/>
        <v>5.92</v>
      </c>
      <c r="M26" s="34" t="str">
        <f t="shared" si="2"/>
        <v>&lt;33</v>
      </c>
      <c r="N26" s="33">
        <f t="shared" si="3"/>
        <v>5437.9733333333334</v>
      </c>
      <c r="O26" s="11"/>
      <c r="P26" s="17"/>
    </row>
    <row r="27" spans="1:16" s="2" customFormat="1" x14ac:dyDescent="0.25">
      <c r="A27" s="12" t="s">
        <v>33</v>
      </c>
      <c r="B27" s="32" t="s">
        <v>171</v>
      </c>
      <c r="C27" s="22">
        <v>6718.4</v>
      </c>
      <c r="D27" s="23">
        <v>6606.6</v>
      </c>
      <c r="E27" s="24">
        <v>6006</v>
      </c>
      <c r="F27" s="30"/>
      <c r="G27" s="24"/>
      <c r="H27" s="24"/>
      <c r="I27" s="24"/>
      <c r="J27" s="7">
        <f t="shared" si="0"/>
        <v>6443.67</v>
      </c>
      <c r="K27" s="32">
        <v>1</v>
      </c>
      <c r="L27" s="6">
        <f t="shared" si="1"/>
        <v>5.95</v>
      </c>
      <c r="M27" s="34" t="str">
        <f t="shared" si="2"/>
        <v>&lt;33</v>
      </c>
      <c r="N27" s="33">
        <f t="shared" si="3"/>
        <v>6443.6666666666661</v>
      </c>
      <c r="O27" s="11"/>
      <c r="P27" s="17"/>
    </row>
    <row r="28" spans="1:16" s="2" customFormat="1" x14ac:dyDescent="0.25">
      <c r="A28" s="12" t="s">
        <v>34</v>
      </c>
      <c r="B28" s="32" t="s">
        <v>172</v>
      </c>
      <c r="C28" s="22">
        <v>5369.52</v>
      </c>
      <c r="D28" s="23">
        <v>5233.8</v>
      </c>
      <c r="E28" s="24">
        <v>4758</v>
      </c>
      <c r="F28" s="30"/>
      <c r="G28" s="24"/>
      <c r="H28" s="24"/>
      <c r="I28" s="24"/>
      <c r="J28" s="7">
        <f t="shared" si="0"/>
        <v>5120.4399999999996</v>
      </c>
      <c r="K28" s="32">
        <v>1</v>
      </c>
      <c r="L28" s="6">
        <f t="shared" si="1"/>
        <v>6.27</v>
      </c>
      <c r="M28" s="34" t="str">
        <f t="shared" si="2"/>
        <v>&lt;33</v>
      </c>
      <c r="N28" s="33">
        <f t="shared" si="3"/>
        <v>5120.4399999999996</v>
      </c>
      <c r="O28" s="11"/>
      <c r="P28" s="17"/>
    </row>
    <row r="29" spans="1:16" s="2" customFormat="1" x14ac:dyDescent="0.25">
      <c r="A29" s="12" t="s">
        <v>35</v>
      </c>
      <c r="B29" s="32" t="s">
        <v>173</v>
      </c>
      <c r="C29" s="22">
        <v>6780.78</v>
      </c>
      <c r="D29" s="23">
        <v>6692.4</v>
      </c>
      <c r="E29" s="24">
        <v>6084</v>
      </c>
      <c r="F29" s="30"/>
      <c r="G29" s="24"/>
      <c r="H29" s="24"/>
      <c r="I29" s="24"/>
      <c r="J29" s="7">
        <f t="shared" si="0"/>
        <v>6519.06</v>
      </c>
      <c r="K29" s="32">
        <v>1</v>
      </c>
      <c r="L29" s="6">
        <f t="shared" si="1"/>
        <v>5.82</v>
      </c>
      <c r="M29" s="34" t="str">
        <f t="shared" si="2"/>
        <v>&lt;33</v>
      </c>
      <c r="N29" s="33">
        <f t="shared" si="3"/>
        <v>6519.0599999999995</v>
      </c>
      <c r="O29" s="11"/>
      <c r="P29" s="17"/>
    </row>
    <row r="30" spans="1:16" s="2" customFormat="1" x14ac:dyDescent="0.25">
      <c r="A30" s="12" t="s">
        <v>36</v>
      </c>
      <c r="B30" s="32" t="s">
        <v>174</v>
      </c>
      <c r="C30" s="22">
        <v>600.98</v>
      </c>
      <c r="D30" s="23">
        <v>600.98</v>
      </c>
      <c r="E30" s="24">
        <v>570.92999999999995</v>
      </c>
      <c r="F30" s="30"/>
      <c r="G30" s="24"/>
      <c r="H30" s="24"/>
      <c r="I30" s="24"/>
      <c r="J30" s="7">
        <f t="shared" si="0"/>
        <v>590.96</v>
      </c>
      <c r="K30" s="32">
        <v>1</v>
      </c>
      <c r="L30" s="6">
        <f t="shared" si="1"/>
        <v>2.94</v>
      </c>
      <c r="M30" s="34" t="str">
        <f t="shared" si="2"/>
        <v>&lt;33</v>
      </c>
      <c r="N30" s="33">
        <f t="shared" si="3"/>
        <v>590.96333333333325</v>
      </c>
      <c r="O30" s="11"/>
      <c r="P30" s="17"/>
    </row>
    <row r="31" spans="1:16" s="2" customFormat="1" x14ac:dyDescent="0.25">
      <c r="A31" s="12" t="s">
        <v>37</v>
      </c>
      <c r="B31" s="32" t="s">
        <v>175</v>
      </c>
      <c r="C31" s="22">
        <v>80.290000000000006</v>
      </c>
      <c r="D31" s="23">
        <v>75.47</v>
      </c>
      <c r="E31" s="24">
        <v>72.260000000000005</v>
      </c>
      <c r="F31" s="30"/>
      <c r="G31" s="24"/>
      <c r="H31" s="24"/>
      <c r="I31" s="24"/>
      <c r="J31" s="7">
        <f t="shared" si="0"/>
        <v>76.010000000000005</v>
      </c>
      <c r="K31" s="32">
        <v>1</v>
      </c>
      <c r="L31" s="6">
        <f t="shared" si="1"/>
        <v>5.32</v>
      </c>
      <c r="M31" s="34" t="str">
        <f t="shared" si="2"/>
        <v>&lt;33</v>
      </c>
      <c r="N31" s="33">
        <f t="shared" si="3"/>
        <v>76.006666666666661</v>
      </c>
      <c r="O31" s="11"/>
      <c r="P31" s="17"/>
    </row>
    <row r="32" spans="1:16" s="2" customFormat="1" x14ac:dyDescent="0.25">
      <c r="A32" s="12" t="s">
        <v>38</v>
      </c>
      <c r="B32" s="32" t="s">
        <v>176</v>
      </c>
      <c r="C32" s="22">
        <v>2524.06</v>
      </c>
      <c r="D32" s="23">
        <v>2494.7600000000002</v>
      </c>
      <c r="E32" s="24">
        <v>2271.65</v>
      </c>
      <c r="F32" s="30"/>
      <c r="G32" s="24"/>
      <c r="H32" s="24"/>
      <c r="I32" s="24"/>
      <c r="J32" s="7">
        <f t="shared" si="0"/>
        <v>2430.16</v>
      </c>
      <c r="K32" s="32">
        <v>1</v>
      </c>
      <c r="L32" s="6">
        <f t="shared" si="1"/>
        <v>5.68</v>
      </c>
      <c r="M32" s="34" t="str">
        <f t="shared" si="2"/>
        <v>&lt;33</v>
      </c>
      <c r="N32" s="33">
        <f t="shared" si="3"/>
        <v>2430.1566666666663</v>
      </c>
      <c r="O32" s="11"/>
      <c r="P32" s="17"/>
    </row>
    <row r="33" spans="1:16" s="2" customFormat="1" ht="45" x14ac:dyDescent="0.25">
      <c r="A33" s="12" t="s">
        <v>39</v>
      </c>
      <c r="B33" s="32" t="s">
        <v>177</v>
      </c>
      <c r="C33" s="22">
        <v>58.5</v>
      </c>
      <c r="D33" s="23">
        <v>54.99</v>
      </c>
      <c r="E33" s="24">
        <v>52.65</v>
      </c>
      <c r="F33" s="30"/>
      <c r="G33" s="24"/>
      <c r="H33" s="24"/>
      <c r="I33" s="24"/>
      <c r="J33" s="7">
        <f t="shared" si="0"/>
        <v>55.38</v>
      </c>
      <c r="K33" s="32">
        <v>1</v>
      </c>
      <c r="L33" s="6">
        <f t="shared" si="1"/>
        <v>5.32</v>
      </c>
      <c r="M33" s="34" t="str">
        <f t="shared" si="2"/>
        <v>&lt;33</v>
      </c>
      <c r="N33" s="33">
        <f t="shared" si="3"/>
        <v>55.38</v>
      </c>
      <c r="O33" s="11"/>
      <c r="P33" s="17"/>
    </row>
    <row r="34" spans="1:16" s="2" customFormat="1" x14ac:dyDescent="0.25">
      <c r="A34" s="12" t="s">
        <v>40</v>
      </c>
      <c r="B34" s="32" t="s">
        <v>178</v>
      </c>
      <c r="C34" s="22">
        <v>735.54</v>
      </c>
      <c r="D34" s="23">
        <v>727.16</v>
      </c>
      <c r="E34" s="24">
        <v>661.99</v>
      </c>
      <c r="F34" s="30"/>
      <c r="G34" s="24"/>
      <c r="H34" s="24"/>
      <c r="I34" s="24"/>
      <c r="J34" s="7">
        <f t="shared" si="0"/>
        <v>708.23</v>
      </c>
      <c r="K34" s="32">
        <v>1</v>
      </c>
      <c r="L34" s="6">
        <f t="shared" si="1"/>
        <v>5.69</v>
      </c>
      <c r="M34" s="34" t="str">
        <f t="shared" si="2"/>
        <v>&lt;33</v>
      </c>
      <c r="N34" s="33">
        <f t="shared" si="3"/>
        <v>708.22999999999979</v>
      </c>
      <c r="O34" s="11"/>
      <c r="P34" s="17"/>
    </row>
    <row r="35" spans="1:16" s="2" customFormat="1" ht="45" x14ac:dyDescent="0.25">
      <c r="A35" s="12" t="s">
        <v>41</v>
      </c>
      <c r="B35" s="32" t="s">
        <v>179</v>
      </c>
      <c r="C35" s="22">
        <v>392.3</v>
      </c>
      <c r="D35" s="23">
        <v>386.58</v>
      </c>
      <c r="E35" s="24">
        <v>353.07</v>
      </c>
      <c r="F35" s="30"/>
      <c r="G35" s="24"/>
      <c r="H35" s="24"/>
      <c r="I35" s="24"/>
      <c r="J35" s="7">
        <f t="shared" si="0"/>
        <v>377.32</v>
      </c>
      <c r="K35" s="32">
        <v>1</v>
      </c>
      <c r="L35" s="6">
        <f t="shared" si="1"/>
        <v>5.62</v>
      </c>
      <c r="M35" s="34" t="str">
        <f t="shared" si="2"/>
        <v>&lt;33</v>
      </c>
      <c r="N35" s="33">
        <f t="shared" si="3"/>
        <v>377.31666666666666</v>
      </c>
      <c r="O35" s="11"/>
      <c r="P35" s="17"/>
    </row>
    <row r="36" spans="1:16" s="2" customFormat="1" x14ac:dyDescent="0.25">
      <c r="A36" s="12" t="s">
        <v>42</v>
      </c>
      <c r="B36" s="32" t="s">
        <v>180</v>
      </c>
      <c r="C36" s="22">
        <v>21.15</v>
      </c>
      <c r="D36" s="23">
        <v>19.88</v>
      </c>
      <c r="E36" s="24">
        <v>19.04</v>
      </c>
      <c r="F36" s="30"/>
      <c r="G36" s="24"/>
      <c r="H36" s="24"/>
      <c r="I36" s="24"/>
      <c r="J36" s="7">
        <f t="shared" si="0"/>
        <v>20.02</v>
      </c>
      <c r="K36" s="32">
        <v>1</v>
      </c>
      <c r="L36" s="6">
        <f t="shared" si="1"/>
        <v>5.31</v>
      </c>
      <c r="M36" s="34" t="str">
        <f t="shared" si="2"/>
        <v>&lt;33</v>
      </c>
      <c r="N36" s="33">
        <f t="shared" si="3"/>
        <v>20.023333333333333</v>
      </c>
      <c r="O36" s="11"/>
      <c r="P36" s="17"/>
    </row>
    <row r="37" spans="1:16" s="2" customFormat="1" x14ac:dyDescent="0.25">
      <c r="A37" s="12" t="s">
        <v>43</v>
      </c>
      <c r="B37" s="32" t="s">
        <v>180</v>
      </c>
      <c r="C37" s="22">
        <v>25.58</v>
      </c>
      <c r="D37" s="23">
        <v>25.19</v>
      </c>
      <c r="E37" s="24">
        <v>23.02</v>
      </c>
      <c r="F37" s="30"/>
      <c r="G37" s="24"/>
      <c r="H37" s="24"/>
      <c r="I37" s="24"/>
      <c r="J37" s="7">
        <f t="shared" si="0"/>
        <v>24.6</v>
      </c>
      <c r="K37" s="32">
        <v>1</v>
      </c>
      <c r="L37" s="6">
        <f t="shared" si="1"/>
        <v>5.61</v>
      </c>
      <c r="M37" s="34" t="str">
        <f t="shared" si="2"/>
        <v>&lt;33</v>
      </c>
      <c r="N37" s="33">
        <f t="shared" si="3"/>
        <v>24.596666666666664</v>
      </c>
      <c r="O37" s="11"/>
      <c r="P37" s="17"/>
    </row>
    <row r="38" spans="1:16" s="2" customFormat="1" x14ac:dyDescent="0.25">
      <c r="A38" s="12" t="s">
        <v>44</v>
      </c>
      <c r="B38" s="32" t="s">
        <v>181</v>
      </c>
      <c r="C38" s="22">
        <v>32.619999999999997</v>
      </c>
      <c r="D38" s="23">
        <v>32.119999999999997</v>
      </c>
      <c r="E38" s="24">
        <v>29.36</v>
      </c>
      <c r="F38" s="30"/>
      <c r="G38" s="24"/>
      <c r="H38" s="24"/>
      <c r="I38" s="24"/>
      <c r="J38" s="7">
        <f t="shared" si="0"/>
        <v>31.37</v>
      </c>
      <c r="K38" s="32">
        <v>1</v>
      </c>
      <c r="L38" s="6">
        <f t="shared" si="1"/>
        <v>5.6</v>
      </c>
      <c r="M38" s="34" t="str">
        <f t="shared" si="2"/>
        <v>&lt;33</v>
      </c>
      <c r="N38" s="33">
        <f t="shared" si="3"/>
        <v>31.366666666666664</v>
      </c>
      <c r="O38" s="11"/>
      <c r="P38" s="17"/>
    </row>
    <row r="39" spans="1:16" s="2" customFormat="1" x14ac:dyDescent="0.25">
      <c r="A39" s="12" t="s">
        <v>45</v>
      </c>
      <c r="B39" s="32" t="s">
        <v>182</v>
      </c>
      <c r="C39" s="22">
        <v>487.76</v>
      </c>
      <c r="D39" s="23">
        <v>458.49</v>
      </c>
      <c r="E39" s="24">
        <v>438.98</v>
      </c>
      <c r="F39" s="30"/>
      <c r="G39" s="24"/>
      <c r="H39" s="24"/>
      <c r="I39" s="24"/>
      <c r="J39" s="7">
        <f t="shared" si="0"/>
        <v>461.74</v>
      </c>
      <c r="K39" s="32">
        <v>1</v>
      </c>
      <c r="L39" s="6">
        <f t="shared" si="1"/>
        <v>5.32</v>
      </c>
      <c r="M39" s="34" t="str">
        <f t="shared" si="2"/>
        <v>&lt;33</v>
      </c>
      <c r="N39" s="33">
        <f t="shared" si="3"/>
        <v>461.74333333333334</v>
      </c>
      <c r="O39" s="11"/>
      <c r="P39" s="17"/>
    </row>
    <row r="40" spans="1:16" s="2" customFormat="1" x14ac:dyDescent="0.25">
      <c r="A40" s="12" t="s">
        <v>46</v>
      </c>
      <c r="B40" s="32" t="s">
        <v>183</v>
      </c>
      <c r="C40" s="22">
        <v>100.88</v>
      </c>
      <c r="D40" s="23">
        <v>94.83</v>
      </c>
      <c r="E40" s="24">
        <v>90.79</v>
      </c>
      <c r="F40" s="30"/>
      <c r="G40" s="24"/>
      <c r="H40" s="24"/>
      <c r="I40" s="24"/>
      <c r="J40" s="7">
        <f t="shared" si="0"/>
        <v>95.5</v>
      </c>
      <c r="K40" s="32">
        <v>1</v>
      </c>
      <c r="L40" s="6">
        <f t="shared" si="1"/>
        <v>5.32</v>
      </c>
      <c r="M40" s="34" t="str">
        <f t="shared" si="2"/>
        <v>&lt;33</v>
      </c>
      <c r="N40" s="33">
        <f t="shared" si="3"/>
        <v>95.5</v>
      </c>
      <c r="O40" s="11"/>
      <c r="P40" s="17"/>
    </row>
    <row r="41" spans="1:16" s="2" customFormat="1" x14ac:dyDescent="0.25">
      <c r="A41" s="12" t="s">
        <v>47</v>
      </c>
      <c r="B41" s="32" t="s">
        <v>184</v>
      </c>
      <c r="C41" s="22">
        <v>10.4</v>
      </c>
      <c r="D41" s="23">
        <v>9.7799999999999994</v>
      </c>
      <c r="E41" s="24">
        <v>9.36</v>
      </c>
      <c r="F41" s="30"/>
      <c r="G41" s="24"/>
      <c r="H41" s="24"/>
      <c r="I41" s="24"/>
      <c r="J41" s="7">
        <f t="shared" si="0"/>
        <v>9.85</v>
      </c>
      <c r="K41" s="32">
        <v>1</v>
      </c>
      <c r="L41" s="6">
        <f t="shared" si="1"/>
        <v>5.31</v>
      </c>
      <c r="M41" s="34" t="str">
        <f t="shared" si="2"/>
        <v>&lt;33</v>
      </c>
      <c r="N41" s="33">
        <f t="shared" si="3"/>
        <v>9.8466666666666658</v>
      </c>
      <c r="O41" s="11"/>
      <c r="P41" s="17"/>
    </row>
    <row r="42" spans="1:16" s="2" customFormat="1" x14ac:dyDescent="0.25">
      <c r="A42" s="12" t="s">
        <v>48</v>
      </c>
      <c r="B42" s="32" t="s">
        <v>185</v>
      </c>
      <c r="C42" s="22">
        <v>221.76</v>
      </c>
      <c r="D42" s="23">
        <v>217.55</v>
      </c>
      <c r="E42" s="24">
        <v>199.58</v>
      </c>
      <c r="F42" s="30"/>
      <c r="G42" s="24"/>
      <c r="H42" s="24"/>
      <c r="I42" s="24"/>
      <c r="J42" s="7">
        <f t="shared" si="0"/>
        <v>212.96</v>
      </c>
      <c r="K42" s="32">
        <v>1</v>
      </c>
      <c r="L42" s="6">
        <f t="shared" si="1"/>
        <v>5.53</v>
      </c>
      <c r="M42" s="34" t="str">
        <f t="shared" si="2"/>
        <v>&lt;33</v>
      </c>
      <c r="N42" s="33">
        <f t="shared" si="3"/>
        <v>212.96333333333331</v>
      </c>
      <c r="O42" s="11"/>
      <c r="P42" s="17"/>
    </row>
    <row r="43" spans="1:16" s="2" customFormat="1" x14ac:dyDescent="0.25">
      <c r="A43" s="12" t="s">
        <v>49</v>
      </c>
      <c r="B43" s="32" t="s">
        <v>186</v>
      </c>
      <c r="C43" s="22">
        <v>498.55</v>
      </c>
      <c r="D43" s="23">
        <v>491.25</v>
      </c>
      <c r="E43" s="24">
        <v>448.7</v>
      </c>
      <c r="F43" s="30"/>
      <c r="G43" s="24"/>
      <c r="H43" s="24"/>
      <c r="I43" s="24"/>
      <c r="J43" s="7">
        <f t="shared" si="0"/>
        <v>479.5</v>
      </c>
      <c r="K43" s="32">
        <v>1</v>
      </c>
      <c r="L43" s="6">
        <f t="shared" si="1"/>
        <v>5.61</v>
      </c>
      <c r="M43" s="34" t="str">
        <f t="shared" si="2"/>
        <v>&lt;33</v>
      </c>
      <c r="N43" s="33">
        <f t="shared" si="3"/>
        <v>479.5</v>
      </c>
      <c r="O43" s="11"/>
      <c r="P43" s="17"/>
    </row>
    <row r="44" spans="1:16" s="2" customFormat="1" x14ac:dyDescent="0.25">
      <c r="A44" s="12" t="s">
        <v>50</v>
      </c>
      <c r="B44" s="32" t="s">
        <v>187</v>
      </c>
      <c r="C44" s="22">
        <v>1850</v>
      </c>
      <c r="D44" s="23">
        <v>1738.92</v>
      </c>
      <c r="E44" s="24">
        <v>1572.5</v>
      </c>
      <c r="F44" s="30"/>
      <c r="G44" s="24"/>
      <c r="H44" s="24"/>
      <c r="I44" s="24"/>
      <c r="J44" s="7">
        <f t="shared" si="0"/>
        <v>1720.47</v>
      </c>
      <c r="K44" s="32">
        <v>1</v>
      </c>
      <c r="L44" s="6">
        <f t="shared" si="1"/>
        <v>8.1199999999999992</v>
      </c>
      <c r="M44" s="34" t="str">
        <f t="shared" si="2"/>
        <v>&lt;33</v>
      </c>
      <c r="N44" s="33">
        <f t="shared" si="3"/>
        <v>1720.4733333333334</v>
      </c>
      <c r="O44" s="11"/>
      <c r="P44" s="17"/>
    </row>
    <row r="45" spans="1:16" s="2" customFormat="1" x14ac:dyDescent="0.25">
      <c r="A45" s="12" t="s">
        <v>51</v>
      </c>
      <c r="B45" s="32" t="s">
        <v>188</v>
      </c>
      <c r="C45" s="22">
        <v>455.74</v>
      </c>
      <c r="D45" s="23">
        <v>455.74</v>
      </c>
      <c r="E45" s="24">
        <v>432.95</v>
      </c>
      <c r="F45" s="30"/>
      <c r="G45" s="24"/>
      <c r="H45" s="24"/>
      <c r="I45" s="24"/>
      <c r="J45" s="7">
        <f t="shared" si="0"/>
        <v>448.14</v>
      </c>
      <c r="K45" s="32">
        <v>1</v>
      </c>
      <c r="L45" s="6">
        <f t="shared" si="1"/>
        <v>2.94</v>
      </c>
      <c r="M45" s="34" t="str">
        <f t="shared" si="2"/>
        <v>&lt;33</v>
      </c>
      <c r="N45" s="33">
        <f t="shared" si="3"/>
        <v>448.14333333333332</v>
      </c>
      <c r="O45" s="11"/>
      <c r="P45" s="17"/>
    </row>
    <row r="46" spans="1:16" s="2" customFormat="1" x14ac:dyDescent="0.25">
      <c r="A46" s="12" t="s">
        <v>52</v>
      </c>
      <c r="B46" s="32" t="s">
        <v>189</v>
      </c>
      <c r="C46" s="22">
        <v>160</v>
      </c>
      <c r="D46" s="23">
        <v>159.25</v>
      </c>
      <c r="E46" s="24">
        <v>144</v>
      </c>
      <c r="F46" s="30"/>
      <c r="G46" s="24"/>
      <c r="H46" s="24"/>
      <c r="I46" s="24"/>
      <c r="J46" s="7">
        <f t="shared" si="0"/>
        <v>154.41999999999999</v>
      </c>
      <c r="K46" s="32">
        <v>1</v>
      </c>
      <c r="L46" s="6">
        <f t="shared" si="1"/>
        <v>5.85</v>
      </c>
      <c r="M46" s="34" t="str">
        <f t="shared" si="2"/>
        <v>&lt;33</v>
      </c>
      <c r="N46" s="33">
        <f t="shared" si="3"/>
        <v>154.41666666666666</v>
      </c>
      <c r="O46" s="11"/>
      <c r="P46" s="17"/>
    </row>
    <row r="47" spans="1:16" s="2" customFormat="1" x14ac:dyDescent="0.25">
      <c r="A47" s="12" t="s">
        <v>53</v>
      </c>
      <c r="B47" s="32" t="s">
        <v>190</v>
      </c>
      <c r="C47" s="22">
        <v>12387.09</v>
      </c>
      <c r="D47" s="23">
        <v>11643.86</v>
      </c>
      <c r="E47" s="24">
        <v>11148.38</v>
      </c>
      <c r="F47" s="30"/>
      <c r="G47" s="24"/>
      <c r="H47" s="24"/>
      <c r="I47" s="24"/>
      <c r="J47" s="7">
        <f t="shared" si="0"/>
        <v>11726.44</v>
      </c>
      <c r="K47" s="32">
        <v>1</v>
      </c>
      <c r="L47" s="6">
        <f t="shared" si="1"/>
        <v>5.32</v>
      </c>
      <c r="M47" s="34" t="str">
        <f t="shared" si="2"/>
        <v>&lt;33</v>
      </c>
      <c r="N47" s="33">
        <f t="shared" si="3"/>
        <v>11726.443333333333</v>
      </c>
      <c r="O47" s="11"/>
      <c r="P47" s="17"/>
    </row>
    <row r="48" spans="1:16" s="2" customFormat="1" x14ac:dyDescent="0.25">
      <c r="A48" s="12" t="s">
        <v>54</v>
      </c>
      <c r="B48" s="32" t="s">
        <v>191</v>
      </c>
      <c r="C48" s="22">
        <v>4500</v>
      </c>
      <c r="D48" s="23">
        <v>4250</v>
      </c>
      <c r="E48" s="24">
        <v>3900</v>
      </c>
      <c r="F48" s="30"/>
      <c r="G48" s="24"/>
      <c r="H48" s="24"/>
      <c r="I48" s="24"/>
      <c r="J48" s="7">
        <f t="shared" si="0"/>
        <v>4216.67</v>
      </c>
      <c r="K48" s="32">
        <v>1</v>
      </c>
      <c r="L48" s="6">
        <f t="shared" si="1"/>
        <v>7.15</v>
      </c>
      <c r="M48" s="34" t="str">
        <f t="shared" si="2"/>
        <v>&lt;33</v>
      </c>
      <c r="N48" s="33">
        <f t="shared" si="3"/>
        <v>4216.6666666666661</v>
      </c>
      <c r="O48" s="11"/>
      <c r="P48" s="17"/>
    </row>
    <row r="49" spans="1:16" s="2" customFormat="1" x14ac:dyDescent="0.25">
      <c r="A49" s="12" t="s">
        <v>55</v>
      </c>
      <c r="B49" s="32" t="s">
        <v>192</v>
      </c>
      <c r="C49" s="22">
        <v>2365.7800000000002</v>
      </c>
      <c r="D49" s="23">
        <v>2331.08</v>
      </c>
      <c r="E49" s="24">
        <v>2025.38</v>
      </c>
      <c r="F49" s="30"/>
      <c r="G49" s="24"/>
      <c r="H49" s="24"/>
      <c r="I49" s="24"/>
      <c r="J49" s="7">
        <f t="shared" si="0"/>
        <v>2240.75</v>
      </c>
      <c r="K49" s="32">
        <v>1</v>
      </c>
      <c r="L49" s="6">
        <f t="shared" si="1"/>
        <v>8.36</v>
      </c>
      <c r="M49" s="34" t="str">
        <f t="shared" si="2"/>
        <v>&lt;33</v>
      </c>
      <c r="N49" s="33">
        <f t="shared" si="3"/>
        <v>2240.7466666666669</v>
      </c>
      <c r="O49" s="11"/>
      <c r="P49" s="17"/>
    </row>
    <row r="50" spans="1:16" s="2" customFormat="1" x14ac:dyDescent="0.25">
      <c r="A50" s="12" t="s">
        <v>56</v>
      </c>
      <c r="B50" s="32" t="s">
        <v>193</v>
      </c>
      <c r="C50" s="22">
        <v>37.409999999999997</v>
      </c>
      <c r="D50" s="23">
        <v>36.840000000000003</v>
      </c>
      <c r="E50" s="24">
        <v>33.67</v>
      </c>
      <c r="F50" s="30"/>
      <c r="G50" s="24"/>
      <c r="H50" s="24"/>
      <c r="I50" s="24"/>
      <c r="J50" s="7">
        <f t="shared" si="0"/>
        <v>35.97</v>
      </c>
      <c r="K50" s="32">
        <v>1</v>
      </c>
      <c r="L50" s="6">
        <f t="shared" si="1"/>
        <v>5.6</v>
      </c>
      <c r="M50" s="34" t="str">
        <f t="shared" si="2"/>
        <v>&lt;33</v>
      </c>
      <c r="N50" s="33">
        <f t="shared" si="3"/>
        <v>35.973333333333329</v>
      </c>
      <c r="O50" s="11"/>
      <c r="P50" s="17"/>
    </row>
    <row r="51" spans="1:16" s="2" customFormat="1" x14ac:dyDescent="0.25">
      <c r="A51" s="12" t="s">
        <v>57</v>
      </c>
      <c r="B51" s="32" t="s">
        <v>194</v>
      </c>
      <c r="C51" s="22">
        <v>114.45</v>
      </c>
      <c r="D51" s="23">
        <v>112.96</v>
      </c>
      <c r="E51" s="24">
        <v>103.01</v>
      </c>
      <c r="F51" s="30"/>
      <c r="G51" s="24"/>
      <c r="H51" s="24"/>
      <c r="I51" s="24"/>
      <c r="J51" s="7">
        <f t="shared" si="0"/>
        <v>110.14</v>
      </c>
      <c r="K51" s="32">
        <v>1</v>
      </c>
      <c r="L51" s="6">
        <f t="shared" si="1"/>
        <v>5.65</v>
      </c>
      <c r="M51" s="34" t="str">
        <f t="shared" si="2"/>
        <v>&lt;33</v>
      </c>
      <c r="N51" s="33">
        <f t="shared" si="3"/>
        <v>110.14</v>
      </c>
      <c r="O51" s="11"/>
      <c r="P51" s="17"/>
    </row>
    <row r="52" spans="1:16" s="2" customFormat="1" x14ac:dyDescent="0.25">
      <c r="A52" s="12" t="s">
        <v>58</v>
      </c>
      <c r="B52" s="32" t="s">
        <v>195</v>
      </c>
      <c r="C52" s="22">
        <v>37.51</v>
      </c>
      <c r="D52" s="23">
        <v>37.479999999999997</v>
      </c>
      <c r="E52" s="24">
        <v>35.630000000000003</v>
      </c>
      <c r="F52" s="30"/>
      <c r="G52" s="24"/>
      <c r="H52" s="24"/>
      <c r="I52" s="24"/>
      <c r="J52" s="7">
        <f t="shared" si="0"/>
        <v>36.869999999999997</v>
      </c>
      <c r="K52" s="32">
        <v>1</v>
      </c>
      <c r="L52" s="6">
        <f t="shared" si="1"/>
        <v>2.92</v>
      </c>
      <c r="M52" s="34" t="str">
        <f t="shared" si="2"/>
        <v>&lt;33</v>
      </c>
      <c r="N52" s="33">
        <f t="shared" si="3"/>
        <v>36.873333333333335</v>
      </c>
      <c r="O52" s="11"/>
      <c r="P52" s="17"/>
    </row>
    <row r="53" spans="1:16" s="2" customFormat="1" x14ac:dyDescent="0.25">
      <c r="A53" s="12" t="s">
        <v>59</v>
      </c>
      <c r="B53" s="32" t="s">
        <v>129</v>
      </c>
      <c r="C53" s="22">
        <v>900</v>
      </c>
      <c r="D53" s="23">
        <v>846</v>
      </c>
      <c r="E53" s="24">
        <v>810</v>
      </c>
      <c r="F53" s="30"/>
      <c r="G53" s="24"/>
      <c r="H53" s="24"/>
      <c r="I53" s="24"/>
      <c r="J53" s="7">
        <f t="shared" si="0"/>
        <v>852</v>
      </c>
      <c r="K53" s="32">
        <v>1</v>
      </c>
      <c r="L53" s="6">
        <f t="shared" si="1"/>
        <v>5.32</v>
      </c>
      <c r="M53" s="34" t="str">
        <f t="shared" si="2"/>
        <v>&lt;33</v>
      </c>
      <c r="N53" s="33">
        <f t="shared" si="3"/>
        <v>852</v>
      </c>
      <c r="O53" s="11"/>
      <c r="P53" s="17"/>
    </row>
    <row r="54" spans="1:16" s="2" customFormat="1" x14ac:dyDescent="0.25">
      <c r="A54" s="12" t="s">
        <v>60</v>
      </c>
      <c r="B54" s="32" t="s">
        <v>196</v>
      </c>
      <c r="C54" s="22">
        <v>243.77</v>
      </c>
      <c r="D54" s="23">
        <v>240.05</v>
      </c>
      <c r="E54" s="24">
        <v>219.39</v>
      </c>
      <c r="F54" s="30"/>
      <c r="G54" s="24"/>
      <c r="H54" s="24"/>
      <c r="I54" s="24"/>
      <c r="J54" s="7">
        <f t="shared" si="0"/>
        <v>234.4</v>
      </c>
      <c r="K54" s="32">
        <v>1</v>
      </c>
      <c r="L54" s="6">
        <f t="shared" si="1"/>
        <v>5.6</v>
      </c>
      <c r="M54" s="34" t="str">
        <f t="shared" si="2"/>
        <v>&lt;33</v>
      </c>
      <c r="N54" s="33">
        <f t="shared" si="3"/>
        <v>234.40333333333334</v>
      </c>
      <c r="O54" s="11"/>
      <c r="P54" s="17"/>
    </row>
    <row r="55" spans="1:16" s="2" customFormat="1" x14ac:dyDescent="0.25">
      <c r="A55" s="12" t="s">
        <v>61</v>
      </c>
      <c r="B55" s="32" t="s">
        <v>197</v>
      </c>
      <c r="C55" s="22">
        <v>552.57000000000005</v>
      </c>
      <c r="D55" s="23">
        <v>502.84</v>
      </c>
      <c r="E55" s="24">
        <v>469.68</v>
      </c>
      <c r="F55" s="30"/>
      <c r="G55" s="24"/>
      <c r="H55" s="24"/>
      <c r="I55" s="24"/>
      <c r="J55" s="7">
        <f t="shared" si="0"/>
        <v>508.36</v>
      </c>
      <c r="K55" s="32">
        <v>1</v>
      </c>
      <c r="L55" s="6">
        <f t="shared" si="1"/>
        <v>8.2100000000000009</v>
      </c>
      <c r="M55" s="34" t="str">
        <f t="shared" si="2"/>
        <v>&lt;33</v>
      </c>
      <c r="N55" s="33">
        <f t="shared" si="3"/>
        <v>508.36333333333334</v>
      </c>
      <c r="O55" s="11"/>
      <c r="P55" s="17"/>
    </row>
    <row r="56" spans="1:16" s="2" customFormat="1" x14ac:dyDescent="0.25">
      <c r="A56" s="12" t="s">
        <v>62</v>
      </c>
      <c r="B56" s="32" t="s">
        <v>198</v>
      </c>
      <c r="C56" s="22">
        <v>328.71</v>
      </c>
      <c r="D56" s="23">
        <v>299.13</v>
      </c>
      <c r="E56" s="24">
        <v>279.39999999999998</v>
      </c>
      <c r="F56" s="30"/>
      <c r="G56" s="24"/>
      <c r="H56" s="24"/>
      <c r="I56" s="24"/>
      <c r="J56" s="7">
        <f t="shared" si="0"/>
        <v>302.41000000000003</v>
      </c>
      <c r="K56" s="32">
        <v>1</v>
      </c>
      <c r="L56" s="6">
        <f t="shared" si="1"/>
        <v>8.2100000000000009</v>
      </c>
      <c r="M56" s="34" t="str">
        <f t="shared" si="2"/>
        <v>&lt;33</v>
      </c>
      <c r="N56" s="33">
        <f t="shared" si="3"/>
        <v>302.4133333333333</v>
      </c>
      <c r="O56" s="11"/>
      <c r="P56" s="17"/>
    </row>
    <row r="57" spans="1:16" s="2" customFormat="1" x14ac:dyDescent="0.25">
      <c r="A57" s="12" t="s">
        <v>63</v>
      </c>
      <c r="B57" s="32" t="s">
        <v>199</v>
      </c>
      <c r="C57" s="22">
        <v>5000</v>
      </c>
      <c r="D57" s="23">
        <v>4700</v>
      </c>
      <c r="E57" s="24">
        <v>4150</v>
      </c>
      <c r="F57" s="30"/>
      <c r="G57" s="24"/>
      <c r="H57" s="24"/>
      <c r="I57" s="24"/>
      <c r="J57" s="7">
        <f t="shared" si="0"/>
        <v>4616.67</v>
      </c>
      <c r="K57" s="32">
        <v>1</v>
      </c>
      <c r="L57" s="6">
        <f t="shared" si="1"/>
        <v>9.34</v>
      </c>
      <c r="M57" s="34" t="str">
        <f t="shared" si="2"/>
        <v>&lt;33</v>
      </c>
      <c r="N57" s="33">
        <f t="shared" si="3"/>
        <v>4616.6666666666661</v>
      </c>
      <c r="O57" s="11"/>
      <c r="P57" s="17"/>
    </row>
    <row r="58" spans="1:16" s="2" customFormat="1" x14ac:dyDescent="0.25">
      <c r="A58" s="12" t="s">
        <v>64</v>
      </c>
      <c r="B58" s="32" t="s">
        <v>200</v>
      </c>
      <c r="C58" s="22">
        <v>1886.55</v>
      </c>
      <c r="D58" s="23">
        <v>1886.55</v>
      </c>
      <c r="E58" s="24">
        <v>1792.22</v>
      </c>
      <c r="F58" s="30"/>
      <c r="G58" s="24"/>
      <c r="H58" s="24"/>
      <c r="I58" s="24"/>
      <c r="J58" s="7">
        <f t="shared" si="0"/>
        <v>1855.11</v>
      </c>
      <c r="K58" s="32">
        <v>1</v>
      </c>
      <c r="L58" s="6">
        <f t="shared" si="1"/>
        <v>2.94</v>
      </c>
      <c r="M58" s="34" t="str">
        <f t="shared" si="2"/>
        <v>&lt;33</v>
      </c>
      <c r="N58" s="33">
        <f t="shared" si="3"/>
        <v>1855.1066666666666</v>
      </c>
      <c r="O58" s="11"/>
      <c r="P58" s="17"/>
    </row>
    <row r="59" spans="1:16" s="2" customFormat="1" x14ac:dyDescent="0.25">
      <c r="A59" s="12" t="s">
        <v>65</v>
      </c>
      <c r="B59" s="32" t="s">
        <v>201</v>
      </c>
      <c r="C59" s="22">
        <v>63.31</v>
      </c>
      <c r="D59" s="23">
        <v>62.56</v>
      </c>
      <c r="E59" s="24">
        <v>56.98</v>
      </c>
      <c r="F59" s="30"/>
      <c r="G59" s="24"/>
      <c r="H59" s="24"/>
      <c r="I59" s="24"/>
      <c r="J59" s="7">
        <f t="shared" si="0"/>
        <v>60.95</v>
      </c>
      <c r="K59" s="32">
        <v>1</v>
      </c>
      <c r="L59" s="6">
        <f t="shared" si="1"/>
        <v>5.67</v>
      </c>
      <c r="M59" s="34" t="str">
        <f t="shared" si="2"/>
        <v>&lt;33</v>
      </c>
      <c r="N59" s="33">
        <f t="shared" si="3"/>
        <v>60.949999999999996</v>
      </c>
      <c r="O59" s="11"/>
      <c r="P59" s="17"/>
    </row>
    <row r="60" spans="1:16" s="2" customFormat="1" ht="30" x14ac:dyDescent="0.25">
      <c r="A60" s="12" t="s">
        <v>66</v>
      </c>
      <c r="B60" s="32" t="s">
        <v>202</v>
      </c>
      <c r="C60" s="22">
        <v>65.7</v>
      </c>
      <c r="D60" s="23">
        <v>61.76</v>
      </c>
      <c r="E60" s="24">
        <v>59.13</v>
      </c>
      <c r="F60" s="30"/>
      <c r="G60" s="24"/>
      <c r="H60" s="24"/>
      <c r="I60" s="24"/>
      <c r="J60" s="7">
        <f t="shared" si="0"/>
        <v>62.2</v>
      </c>
      <c r="K60" s="32">
        <v>1</v>
      </c>
      <c r="L60" s="6">
        <f t="shared" si="1"/>
        <v>5.32</v>
      </c>
      <c r="M60" s="34" t="str">
        <f t="shared" si="2"/>
        <v>&lt;33</v>
      </c>
      <c r="N60" s="33">
        <f t="shared" si="3"/>
        <v>62.196666666666665</v>
      </c>
      <c r="O60" s="11"/>
      <c r="P60" s="17"/>
    </row>
    <row r="61" spans="1:16" s="2" customFormat="1" x14ac:dyDescent="0.25">
      <c r="A61" s="12" t="s">
        <v>67</v>
      </c>
      <c r="B61" s="32" t="s">
        <v>203</v>
      </c>
      <c r="C61" s="22">
        <v>174.3</v>
      </c>
      <c r="D61" s="23">
        <v>163.84</v>
      </c>
      <c r="E61" s="24">
        <v>156.87</v>
      </c>
      <c r="F61" s="30"/>
      <c r="G61" s="24"/>
      <c r="H61" s="24"/>
      <c r="I61" s="24"/>
      <c r="J61" s="7">
        <f t="shared" si="0"/>
        <v>165</v>
      </c>
      <c r="K61" s="32">
        <v>1</v>
      </c>
      <c r="L61" s="6">
        <f t="shared" si="1"/>
        <v>5.32</v>
      </c>
      <c r="M61" s="34" t="str">
        <f t="shared" si="2"/>
        <v>&lt;33</v>
      </c>
      <c r="N61" s="33">
        <f t="shared" si="3"/>
        <v>165.00333333333333</v>
      </c>
      <c r="O61" s="11"/>
      <c r="P61" s="17"/>
    </row>
    <row r="62" spans="1:16" s="2" customFormat="1" ht="30" x14ac:dyDescent="0.25">
      <c r="A62" s="12" t="s">
        <v>68</v>
      </c>
      <c r="B62" s="32" t="s">
        <v>204</v>
      </c>
      <c r="C62" s="22">
        <v>780</v>
      </c>
      <c r="D62" s="23">
        <v>733.2</v>
      </c>
      <c r="E62" s="24">
        <v>717.6</v>
      </c>
      <c r="F62" s="30"/>
      <c r="G62" s="24"/>
      <c r="H62" s="24"/>
      <c r="I62" s="24"/>
      <c r="J62" s="7">
        <f t="shared" si="0"/>
        <v>743.6</v>
      </c>
      <c r="K62" s="32">
        <v>1</v>
      </c>
      <c r="L62" s="6">
        <f t="shared" si="1"/>
        <v>4.37</v>
      </c>
      <c r="M62" s="34" t="str">
        <f t="shared" si="2"/>
        <v>&lt;33</v>
      </c>
      <c r="N62" s="33">
        <f t="shared" si="3"/>
        <v>743.6</v>
      </c>
      <c r="O62" s="11"/>
      <c r="P62" s="17"/>
    </row>
    <row r="63" spans="1:16" s="2" customFormat="1" ht="30" x14ac:dyDescent="0.25">
      <c r="A63" s="12" t="s">
        <v>69</v>
      </c>
      <c r="B63" s="32" t="s">
        <v>205</v>
      </c>
      <c r="C63" s="22">
        <v>358.8</v>
      </c>
      <c r="D63" s="23">
        <v>329.06</v>
      </c>
      <c r="E63" s="24">
        <v>316.39999999999998</v>
      </c>
      <c r="F63" s="30"/>
      <c r="G63" s="24"/>
      <c r="H63" s="24"/>
      <c r="I63" s="24"/>
      <c r="J63" s="7">
        <f t="shared" si="0"/>
        <v>334.75</v>
      </c>
      <c r="K63" s="32">
        <v>1</v>
      </c>
      <c r="L63" s="6">
        <f t="shared" si="1"/>
        <v>6.5</v>
      </c>
      <c r="M63" s="34" t="str">
        <f t="shared" si="2"/>
        <v>&lt;33</v>
      </c>
      <c r="N63" s="33">
        <f t="shared" si="3"/>
        <v>334.75333333333333</v>
      </c>
      <c r="O63" s="11"/>
      <c r="P63" s="17"/>
    </row>
    <row r="64" spans="1:16" s="2" customFormat="1" ht="30" x14ac:dyDescent="0.25">
      <c r="A64" s="12" t="s">
        <v>70</v>
      </c>
      <c r="B64" s="32" t="s">
        <v>206</v>
      </c>
      <c r="C64" s="22">
        <v>518.01</v>
      </c>
      <c r="D64" s="23">
        <v>475.07</v>
      </c>
      <c r="E64" s="24">
        <v>456.8</v>
      </c>
      <c r="F64" s="30"/>
      <c r="G64" s="24"/>
      <c r="H64" s="24"/>
      <c r="I64" s="24"/>
      <c r="J64" s="7">
        <f t="shared" si="0"/>
        <v>483.29</v>
      </c>
      <c r="K64" s="32">
        <v>1</v>
      </c>
      <c r="L64" s="6">
        <f t="shared" si="1"/>
        <v>6.5</v>
      </c>
      <c r="M64" s="34" t="str">
        <f t="shared" si="2"/>
        <v>&lt;33</v>
      </c>
      <c r="N64" s="33">
        <f t="shared" si="3"/>
        <v>483.29333333333329</v>
      </c>
      <c r="O64" s="11"/>
      <c r="P64" s="17"/>
    </row>
    <row r="65" spans="1:16" s="2" customFormat="1" ht="30" x14ac:dyDescent="0.25">
      <c r="A65" s="12" t="s">
        <v>71</v>
      </c>
      <c r="B65" s="32" t="s">
        <v>207</v>
      </c>
      <c r="C65" s="22">
        <v>428.42</v>
      </c>
      <c r="D65" s="23">
        <v>392.91</v>
      </c>
      <c r="E65" s="24">
        <v>377.8</v>
      </c>
      <c r="F65" s="30"/>
      <c r="G65" s="24"/>
      <c r="H65" s="24"/>
      <c r="I65" s="24"/>
      <c r="J65" s="7">
        <f t="shared" si="0"/>
        <v>399.71</v>
      </c>
      <c r="K65" s="32">
        <v>1</v>
      </c>
      <c r="L65" s="6">
        <f t="shared" si="1"/>
        <v>6.5</v>
      </c>
      <c r="M65" s="34" t="str">
        <f t="shared" si="2"/>
        <v>&lt;33</v>
      </c>
      <c r="N65" s="33">
        <f t="shared" si="3"/>
        <v>399.71000000000004</v>
      </c>
      <c r="O65" s="11"/>
      <c r="P65" s="17"/>
    </row>
    <row r="66" spans="1:16" s="2" customFormat="1" x14ac:dyDescent="0.25">
      <c r="A66" s="12" t="s">
        <v>72</v>
      </c>
      <c r="B66" s="32" t="s">
        <v>208</v>
      </c>
      <c r="C66" s="22">
        <v>4301.99</v>
      </c>
      <c r="D66" s="23">
        <v>4223.88</v>
      </c>
      <c r="E66" s="24">
        <v>3871.79</v>
      </c>
      <c r="F66" s="30"/>
      <c r="G66" s="24"/>
      <c r="H66" s="24"/>
      <c r="I66" s="24"/>
      <c r="J66" s="7">
        <f t="shared" si="0"/>
        <v>4132.55</v>
      </c>
      <c r="K66" s="32">
        <v>1</v>
      </c>
      <c r="L66" s="6">
        <f t="shared" si="1"/>
        <v>5.55</v>
      </c>
      <c r="M66" s="34" t="str">
        <f t="shared" si="2"/>
        <v>&lt;33</v>
      </c>
      <c r="N66" s="33">
        <f t="shared" si="3"/>
        <v>4132.5533333333333</v>
      </c>
      <c r="O66" s="11"/>
      <c r="P66" s="17"/>
    </row>
    <row r="67" spans="1:16" s="2" customFormat="1" x14ac:dyDescent="0.25">
      <c r="A67" s="12" t="s">
        <v>73</v>
      </c>
      <c r="B67" s="32" t="s">
        <v>209</v>
      </c>
      <c r="C67" s="22">
        <v>197.5</v>
      </c>
      <c r="D67" s="23">
        <v>185.65</v>
      </c>
      <c r="E67" s="24">
        <v>177.75</v>
      </c>
      <c r="F67" s="30"/>
      <c r="G67" s="24"/>
      <c r="H67" s="24"/>
      <c r="I67" s="24"/>
      <c r="J67" s="7">
        <f t="shared" si="0"/>
        <v>186.97</v>
      </c>
      <c r="K67" s="32">
        <v>1</v>
      </c>
      <c r="L67" s="6">
        <f t="shared" si="1"/>
        <v>5.32</v>
      </c>
      <c r="M67" s="34" t="str">
        <f t="shared" si="2"/>
        <v>&lt;33</v>
      </c>
      <c r="N67" s="33">
        <f t="shared" si="3"/>
        <v>186.96666666666664</v>
      </c>
      <c r="O67" s="11"/>
      <c r="P67" s="17"/>
    </row>
    <row r="68" spans="1:16" s="2" customFormat="1" x14ac:dyDescent="0.25">
      <c r="A68" s="12" t="s">
        <v>74</v>
      </c>
      <c r="B68" s="32" t="s">
        <v>210</v>
      </c>
      <c r="C68" s="22">
        <v>232.5</v>
      </c>
      <c r="D68" s="23">
        <v>209.25</v>
      </c>
      <c r="E68" s="24">
        <v>192.98</v>
      </c>
      <c r="F68" s="30"/>
      <c r="G68" s="24"/>
      <c r="H68" s="24"/>
      <c r="I68" s="24"/>
      <c r="J68" s="7">
        <f t="shared" si="0"/>
        <v>211.58</v>
      </c>
      <c r="K68" s="32">
        <v>1</v>
      </c>
      <c r="L68" s="6">
        <f t="shared" si="1"/>
        <v>9.39</v>
      </c>
      <c r="M68" s="34" t="str">
        <f t="shared" si="2"/>
        <v>&lt;33</v>
      </c>
      <c r="N68" s="33">
        <f t="shared" si="3"/>
        <v>211.57666666666665</v>
      </c>
      <c r="O68" s="11"/>
      <c r="P68" s="17"/>
    </row>
    <row r="69" spans="1:16" s="2" customFormat="1" x14ac:dyDescent="0.25">
      <c r="A69" s="12" t="s">
        <v>75</v>
      </c>
      <c r="B69" s="32" t="s">
        <v>211</v>
      </c>
      <c r="C69" s="22">
        <v>245.62</v>
      </c>
      <c r="D69" s="23">
        <v>242.15</v>
      </c>
      <c r="E69" s="24">
        <v>221.06</v>
      </c>
      <c r="F69" s="30"/>
      <c r="G69" s="24"/>
      <c r="H69" s="24"/>
      <c r="I69" s="24"/>
      <c r="J69" s="7">
        <f t="shared" si="0"/>
        <v>236.28</v>
      </c>
      <c r="K69" s="32">
        <v>1</v>
      </c>
      <c r="L69" s="6">
        <f t="shared" si="1"/>
        <v>5.63</v>
      </c>
      <c r="M69" s="34" t="str">
        <f t="shared" si="2"/>
        <v>&lt;33</v>
      </c>
      <c r="N69" s="33">
        <f t="shared" si="3"/>
        <v>236.27666666666664</v>
      </c>
      <c r="O69" s="11"/>
      <c r="P69" s="17"/>
    </row>
    <row r="70" spans="1:16" s="2" customFormat="1" ht="30" x14ac:dyDescent="0.25">
      <c r="A70" s="12" t="s">
        <v>76</v>
      </c>
      <c r="B70" s="32" t="s">
        <v>212</v>
      </c>
      <c r="C70" s="22">
        <v>110.67</v>
      </c>
      <c r="D70" s="23">
        <v>109.33</v>
      </c>
      <c r="E70" s="24">
        <v>99.6</v>
      </c>
      <c r="F70" s="30"/>
      <c r="G70" s="24"/>
      <c r="H70" s="24"/>
      <c r="I70" s="24"/>
      <c r="J70" s="7">
        <f t="shared" si="0"/>
        <v>106.53</v>
      </c>
      <c r="K70" s="32">
        <v>1</v>
      </c>
      <c r="L70" s="6">
        <f t="shared" si="1"/>
        <v>5.67</v>
      </c>
      <c r="M70" s="34" t="str">
        <f t="shared" si="2"/>
        <v>&lt;33</v>
      </c>
      <c r="N70" s="33">
        <f t="shared" si="3"/>
        <v>106.53333333333333</v>
      </c>
      <c r="O70" s="11"/>
      <c r="P70" s="17"/>
    </row>
    <row r="71" spans="1:16" s="2" customFormat="1" x14ac:dyDescent="0.25">
      <c r="A71" s="12" t="s">
        <v>77</v>
      </c>
      <c r="B71" s="32" t="s">
        <v>213</v>
      </c>
      <c r="C71" s="22">
        <v>269.5</v>
      </c>
      <c r="D71" s="23">
        <v>269.43</v>
      </c>
      <c r="E71" s="24">
        <v>242.55</v>
      </c>
      <c r="F71" s="30"/>
      <c r="G71" s="24"/>
      <c r="H71" s="24"/>
      <c r="I71" s="24"/>
      <c r="J71" s="7">
        <f t="shared" si="0"/>
        <v>260.49</v>
      </c>
      <c r="K71" s="32">
        <v>1</v>
      </c>
      <c r="L71" s="6">
        <f t="shared" si="1"/>
        <v>5.97</v>
      </c>
      <c r="M71" s="34" t="str">
        <f t="shared" si="2"/>
        <v>&lt;33</v>
      </c>
      <c r="N71" s="33">
        <f t="shared" si="3"/>
        <v>260.49333333333334</v>
      </c>
      <c r="O71" s="11"/>
      <c r="P71" s="17"/>
    </row>
    <row r="72" spans="1:16" s="2" customFormat="1" ht="30" x14ac:dyDescent="0.25">
      <c r="A72" s="12" t="s">
        <v>78</v>
      </c>
      <c r="B72" s="32" t="s">
        <v>214</v>
      </c>
      <c r="C72" s="22">
        <v>285</v>
      </c>
      <c r="D72" s="23">
        <v>267.89999999999998</v>
      </c>
      <c r="E72" s="24">
        <v>259</v>
      </c>
      <c r="F72" s="30"/>
      <c r="G72" s="24"/>
      <c r="H72" s="24"/>
      <c r="I72" s="24"/>
      <c r="J72" s="7">
        <f t="shared" si="0"/>
        <v>270.63</v>
      </c>
      <c r="K72" s="32">
        <v>1</v>
      </c>
      <c r="L72" s="6">
        <f t="shared" si="1"/>
        <v>4.88</v>
      </c>
      <c r="M72" s="34" t="str">
        <f t="shared" si="2"/>
        <v>&lt;33</v>
      </c>
      <c r="N72" s="33">
        <f t="shared" si="3"/>
        <v>270.63333333333333</v>
      </c>
      <c r="O72" s="11"/>
      <c r="P72" s="17"/>
    </row>
    <row r="73" spans="1:16" s="2" customFormat="1" x14ac:dyDescent="0.25">
      <c r="A73" s="12" t="s">
        <v>79</v>
      </c>
      <c r="B73" s="32" t="s">
        <v>215</v>
      </c>
      <c r="C73" s="22">
        <v>358.46</v>
      </c>
      <c r="D73" s="23">
        <v>353.87</v>
      </c>
      <c r="E73" s="24">
        <v>322.61</v>
      </c>
      <c r="F73" s="30"/>
      <c r="G73" s="24"/>
      <c r="H73" s="24"/>
      <c r="I73" s="24"/>
      <c r="J73" s="7">
        <f t="shared" ref="J73:J136" si="4">ROUND(AVERAGE(C73:I73),2)</f>
        <v>344.98</v>
      </c>
      <c r="K73" s="32">
        <v>1</v>
      </c>
      <c r="L73" s="6">
        <f t="shared" ref="L73:L136" si="5">ROUND(_xlfn.STDEV.S(C73:I73)/J73*100,2)</f>
        <v>5.65</v>
      </c>
      <c r="M73" s="34" t="str">
        <f t="shared" ref="M73:M136" si="6">IF(L73&lt;33,"&lt;33","&gt;33")</f>
        <v>&lt;33</v>
      </c>
      <c r="N73" s="33">
        <f t="shared" ref="N73:N136" si="7">(K73/(COUNT(C73:I73))*(C73+D73+E73+F73+G73+H73+I73))</f>
        <v>344.98</v>
      </c>
      <c r="O73" s="11"/>
      <c r="P73" s="17"/>
    </row>
    <row r="74" spans="1:16" s="2" customFormat="1" ht="30" x14ac:dyDescent="0.25">
      <c r="A74" s="12" t="s">
        <v>80</v>
      </c>
      <c r="B74" s="32" t="s">
        <v>216</v>
      </c>
      <c r="C74" s="22">
        <v>432.56</v>
      </c>
      <c r="D74" s="23">
        <v>426.01</v>
      </c>
      <c r="E74" s="24">
        <v>389.3</v>
      </c>
      <c r="F74" s="30"/>
      <c r="G74" s="24"/>
      <c r="H74" s="24"/>
      <c r="I74" s="24"/>
      <c r="J74" s="7">
        <f t="shared" si="4"/>
        <v>415.96</v>
      </c>
      <c r="K74" s="32">
        <v>1</v>
      </c>
      <c r="L74" s="6">
        <f t="shared" si="5"/>
        <v>5.61</v>
      </c>
      <c r="M74" s="34" t="str">
        <f t="shared" si="6"/>
        <v>&lt;33</v>
      </c>
      <c r="N74" s="33">
        <f t="shared" si="7"/>
        <v>415.95666666666659</v>
      </c>
      <c r="O74" s="11"/>
      <c r="P74" s="17"/>
    </row>
    <row r="75" spans="1:16" s="2" customFormat="1" x14ac:dyDescent="0.25">
      <c r="A75" s="12" t="s">
        <v>81</v>
      </c>
      <c r="B75" s="32" t="s">
        <v>217</v>
      </c>
      <c r="C75" s="22">
        <v>123.1</v>
      </c>
      <c r="D75" s="23">
        <v>121.34</v>
      </c>
      <c r="E75" s="24">
        <v>110.79</v>
      </c>
      <c r="F75" s="30"/>
      <c r="G75" s="24"/>
      <c r="H75" s="24"/>
      <c r="I75" s="24"/>
      <c r="J75" s="7">
        <f t="shared" si="4"/>
        <v>118.41</v>
      </c>
      <c r="K75" s="32">
        <v>1</v>
      </c>
      <c r="L75" s="6">
        <f t="shared" si="5"/>
        <v>5.62</v>
      </c>
      <c r="M75" s="34" t="str">
        <f t="shared" si="6"/>
        <v>&lt;33</v>
      </c>
      <c r="N75" s="33">
        <f t="shared" si="7"/>
        <v>118.41</v>
      </c>
      <c r="O75" s="11"/>
      <c r="P75" s="17"/>
    </row>
    <row r="76" spans="1:16" s="2" customFormat="1" x14ac:dyDescent="0.25">
      <c r="A76" s="12" t="s">
        <v>82</v>
      </c>
      <c r="B76" s="32" t="s">
        <v>218</v>
      </c>
      <c r="C76" s="22">
        <v>96.33</v>
      </c>
      <c r="D76" s="23">
        <v>95.08</v>
      </c>
      <c r="E76" s="24">
        <v>86.7</v>
      </c>
      <c r="F76" s="30"/>
      <c r="G76" s="24"/>
      <c r="H76" s="24"/>
      <c r="I76" s="24"/>
      <c r="J76" s="7">
        <f t="shared" si="4"/>
        <v>92.7</v>
      </c>
      <c r="K76" s="32">
        <v>1</v>
      </c>
      <c r="L76" s="6">
        <f t="shared" si="5"/>
        <v>5.65</v>
      </c>
      <c r="M76" s="34" t="str">
        <f t="shared" si="6"/>
        <v>&lt;33</v>
      </c>
      <c r="N76" s="33">
        <f t="shared" si="7"/>
        <v>92.703333333333333</v>
      </c>
      <c r="O76" s="11"/>
      <c r="P76" s="17"/>
    </row>
    <row r="77" spans="1:16" s="2" customFormat="1" x14ac:dyDescent="0.25">
      <c r="A77" s="12" t="s">
        <v>83</v>
      </c>
      <c r="B77" s="32" t="s">
        <v>219</v>
      </c>
      <c r="C77" s="22">
        <v>67.7</v>
      </c>
      <c r="D77" s="23">
        <v>66.39</v>
      </c>
      <c r="E77" s="24">
        <v>60.93</v>
      </c>
      <c r="F77" s="30"/>
      <c r="G77" s="24"/>
      <c r="H77" s="24"/>
      <c r="I77" s="24"/>
      <c r="J77" s="7">
        <f t="shared" si="4"/>
        <v>65.010000000000005</v>
      </c>
      <c r="K77" s="32">
        <v>1</v>
      </c>
      <c r="L77" s="6">
        <f t="shared" si="5"/>
        <v>5.52</v>
      </c>
      <c r="M77" s="34" t="str">
        <f t="shared" si="6"/>
        <v>&lt;33</v>
      </c>
      <c r="N77" s="33">
        <f t="shared" si="7"/>
        <v>65.006666666666661</v>
      </c>
      <c r="O77" s="11"/>
      <c r="P77" s="17"/>
    </row>
    <row r="78" spans="1:16" s="2" customFormat="1" ht="30" x14ac:dyDescent="0.25">
      <c r="A78" s="12" t="s">
        <v>84</v>
      </c>
      <c r="B78" s="32" t="s">
        <v>220</v>
      </c>
      <c r="C78" s="22">
        <v>1022.12</v>
      </c>
      <c r="D78" s="23">
        <v>960.79</v>
      </c>
      <c r="E78" s="24">
        <v>940.35</v>
      </c>
      <c r="F78" s="30"/>
      <c r="G78" s="24"/>
      <c r="H78" s="24"/>
      <c r="I78" s="24"/>
      <c r="J78" s="7">
        <f t="shared" si="4"/>
        <v>974.42</v>
      </c>
      <c r="K78" s="32">
        <v>1</v>
      </c>
      <c r="L78" s="6">
        <f t="shared" si="5"/>
        <v>4.37</v>
      </c>
      <c r="M78" s="34" t="str">
        <f t="shared" si="6"/>
        <v>&lt;33</v>
      </c>
      <c r="N78" s="33">
        <f t="shared" si="7"/>
        <v>974.41999999999985</v>
      </c>
      <c r="O78" s="11"/>
      <c r="P78" s="17"/>
    </row>
    <row r="79" spans="1:16" s="2" customFormat="1" x14ac:dyDescent="0.25">
      <c r="A79" s="12" t="s">
        <v>85</v>
      </c>
      <c r="B79" s="32" t="s">
        <v>221</v>
      </c>
      <c r="C79" s="22">
        <v>1941.18</v>
      </c>
      <c r="D79" s="23">
        <v>1772.73</v>
      </c>
      <c r="E79" s="24">
        <v>1681.82</v>
      </c>
      <c r="F79" s="30"/>
      <c r="G79" s="24"/>
      <c r="H79" s="24"/>
      <c r="I79" s="24"/>
      <c r="J79" s="7">
        <f t="shared" si="4"/>
        <v>1798.58</v>
      </c>
      <c r="K79" s="32">
        <v>1</v>
      </c>
      <c r="L79" s="6">
        <f t="shared" si="5"/>
        <v>7.32</v>
      </c>
      <c r="M79" s="34" t="str">
        <f t="shared" si="6"/>
        <v>&lt;33</v>
      </c>
      <c r="N79" s="33">
        <f t="shared" si="7"/>
        <v>1798.5766666666664</v>
      </c>
      <c r="O79" s="11"/>
      <c r="P79" s="17"/>
    </row>
    <row r="80" spans="1:16" s="2" customFormat="1" ht="30" x14ac:dyDescent="0.25">
      <c r="A80" s="12" t="s">
        <v>86</v>
      </c>
      <c r="B80" s="32" t="s">
        <v>222</v>
      </c>
      <c r="C80" s="22">
        <v>1744.61</v>
      </c>
      <c r="D80" s="23">
        <v>1607.24</v>
      </c>
      <c r="E80" s="24">
        <v>1524.82</v>
      </c>
      <c r="F80" s="30"/>
      <c r="G80" s="24"/>
      <c r="H80" s="24"/>
      <c r="I80" s="24"/>
      <c r="J80" s="7">
        <f t="shared" si="4"/>
        <v>1625.56</v>
      </c>
      <c r="K80" s="32">
        <v>1</v>
      </c>
      <c r="L80" s="6">
        <f t="shared" si="5"/>
        <v>6.83</v>
      </c>
      <c r="M80" s="34" t="str">
        <f t="shared" si="6"/>
        <v>&lt;33</v>
      </c>
      <c r="N80" s="33">
        <f t="shared" si="7"/>
        <v>1625.5566666666666</v>
      </c>
      <c r="O80" s="11"/>
      <c r="P80" s="17"/>
    </row>
    <row r="81" spans="1:16" s="2" customFormat="1" x14ac:dyDescent="0.25">
      <c r="A81" s="12" t="s">
        <v>87</v>
      </c>
      <c r="B81" s="32" t="s">
        <v>223</v>
      </c>
      <c r="C81" s="22">
        <v>321.10000000000002</v>
      </c>
      <c r="D81" s="23">
        <v>316.72000000000003</v>
      </c>
      <c r="E81" s="24">
        <v>288.99</v>
      </c>
      <c r="F81" s="30"/>
      <c r="G81" s="24"/>
      <c r="H81" s="24"/>
      <c r="I81" s="24"/>
      <c r="J81" s="7">
        <f t="shared" si="4"/>
        <v>308.94</v>
      </c>
      <c r="K81" s="32">
        <v>1</v>
      </c>
      <c r="L81" s="6">
        <f t="shared" si="5"/>
        <v>5.64</v>
      </c>
      <c r="M81" s="34" t="str">
        <f t="shared" si="6"/>
        <v>&lt;33</v>
      </c>
      <c r="N81" s="33">
        <f t="shared" si="7"/>
        <v>308.93666666666667</v>
      </c>
      <c r="O81" s="11"/>
      <c r="P81" s="17"/>
    </row>
    <row r="82" spans="1:16" s="2" customFormat="1" x14ac:dyDescent="0.25">
      <c r="A82" s="12" t="s">
        <v>88</v>
      </c>
      <c r="B82" s="32" t="s">
        <v>224</v>
      </c>
      <c r="C82" s="22">
        <v>1069.72</v>
      </c>
      <c r="D82" s="23">
        <v>1054.6300000000001</v>
      </c>
      <c r="E82" s="24">
        <v>962.75</v>
      </c>
      <c r="F82" s="30"/>
      <c r="G82" s="24"/>
      <c r="H82" s="24"/>
      <c r="I82" s="24"/>
      <c r="J82" s="7">
        <f t="shared" si="4"/>
        <v>1029.03</v>
      </c>
      <c r="K82" s="32">
        <v>1</v>
      </c>
      <c r="L82" s="6">
        <f t="shared" si="5"/>
        <v>5.63</v>
      </c>
      <c r="M82" s="34" t="str">
        <f t="shared" si="6"/>
        <v>&lt;33</v>
      </c>
      <c r="N82" s="33">
        <f t="shared" si="7"/>
        <v>1029.0333333333333</v>
      </c>
      <c r="O82" s="11"/>
      <c r="P82" s="17"/>
    </row>
    <row r="83" spans="1:16" s="2" customFormat="1" x14ac:dyDescent="0.25">
      <c r="A83" s="12" t="s">
        <v>89</v>
      </c>
      <c r="B83" s="32" t="s">
        <v>225</v>
      </c>
      <c r="C83" s="22">
        <v>295.10000000000002</v>
      </c>
      <c r="D83" s="23">
        <v>295.10000000000002</v>
      </c>
      <c r="E83" s="24">
        <v>280.35000000000002</v>
      </c>
      <c r="F83" s="30"/>
      <c r="G83" s="24"/>
      <c r="H83" s="24"/>
      <c r="I83" s="24"/>
      <c r="J83" s="7">
        <f t="shared" si="4"/>
        <v>290.18</v>
      </c>
      <c r="K83" s="32">
        <v>1</v>
      </c>
      <c r="L83" s="6">
        <f t="shared" si="5"/>
        <v>2.93</v>
      </c>
      <c r="M83" s="34" t="str">
        <f t="shared" si="6"/>
        <v>&lt;33</v>
      </c>
      <c r="N83" s="33">
        <f t="shared" si="7"/>
        <v>290.18333333333334</v>
      </c>
      <c r="O83" s="11"/>
      <c r="P83" s="17"/>
    </row>
    <row r="84" spans="1:16" s="2" customFormat="1" x14ac:dyDescent="0.25">
      <c r="A84" s="12" t="s">
        <v>90</v>
      </c>
      <c r="B84" s="32" t="s">
        <v>226</v>
      </c>
      <c r="C84" s="22">
        <v>41799.33</v>
      </c>
      <c r="D84" s="23">
        <v>41852.339999999997</v>
      </c>
      <c r="E84" s="24">
        <v>37619.4</v>
      </c>
      <c r="F84" s="30"/>
      <c r="G84" s="24"/>
      <c r="H84" s="24"/>
      <c r="I84" s="24"/>
      <c r="J84" s="7">
        <f t="shared" si="4"/>
        <v>40423.69</v>
      </c>
      <c r="K84" s="32">
        <v>1</v>
      </c>
      <c r="L84" s="6">
        <f t="shared" si="5"/>
        <v>6.01</v>
      </c>
      <c r="M84" s="34" t="str">
        <f t="shared" si="6"/>
        <v>&lt;33</v>
      </c>
      <c r="N84" s="33">
        <f t="shared" si="7"/>
        <v>40423.69</v>
      </c>
      <c r="O84" s="11"/>
      <c r="P84" s="17"/>
    </row>
    <row r="85" spans="1:16" s="2" customFormat="1" x14ac:dyDescent="0.25">
      <c r="A85" s="12" t="s">
        <v>91</v>
      </c>
      <c r="B85" s="32" t="s">
        <v>227</v>
      </c>
      <c r="C85" s="22">
        <v>623.42999999999995</v>
      </c>
      <c r="D85" s="23">
        <v>614.04</v>
      </c>
      <c r="E85" s="24">
        <v>561.09</v>
      </c>
      <c r="F85" s="30"/>
      <c r="G85" s="24"/>
      <c r="H85" s="24"/>
      <c r="I85" s="24"/>
      <c r="J85" s="7">
        <f t="shared" si="4"/>
        <v>599.52</v>
      </c>
      <c r="K85" s="32">
        <v>1</v>
      </c>
      <c r="L85" s="6">
        <f t="shared" si="5"/>
        <v>5.61</v>
      </c>
      <c r="M85" s="34" t="str">
        <f t="shared" si="6"/>
        <v>&lt;33</v>
      </c>
      <c r="N85" s="33">
        <f t="shared" si="7"/>
        <v>599.52</v>
      </c>
      <c r="O85" s="11"/>
      <c r="P85" s="17"/>
    </row>
    <row r="86" spans="1:16" s="2" customFormat="1" x14ac:dyDescent="0.25">
      <c r="A86" s="12" t="s">
        <v>92</v>
      </c>
      <c r="B86" s="32" t="s">
        <v>228</v>
      </c>
      <c r="C86" s="22">
        <v>693.04</v>
      </c>
      <c r="D86" s="23">
        <v>651.46</v>
      </c>
      <c r="E86" s="24">
        <v>592</v>
      </c>
      <c r="F86" s="30"/>
      <c r="G86" s="24"/>
      <c r="H86" s="24"/>
      <c r="I86" s="24"/>
      <c r="J86" s="7">
        <f t="shared" si="4"/>
        <v>645.5</v>
      </c>
      <c r="K86" s="32">
        <v>1</v>
      </c>
      <c r="L86" s="6">
        <f t="shared" si="5"/>
        <v>7.87</v>
      </c>
      <c r="M86" s="34" t="str">
        <f t="shared" si="6"/>
        <v>&lt;33</v>
      </c>
      <c r="N86" s="33">
        <f t="shared" si="7"/>
        <v>645.5</v>
      </c>
      <c r="O86" s="11"/>
      <c r="P86" s="17"/>
    </row>
    <row r="87" spans="1:16" s="2" customFormat="1" ht="30" x14ac:dyDescent="0.25">
      <c r="A87" s="12" t="s">
        <v>93</v>
      </c>
      <c r="B87" s="32" t="s">
        <v>229</v>
      </c>
      <c r="C87" s="22">
        <v>760.39</v>
      </c>
      <c r="D87" s="23">
        <v>714.77</v>
      </c>
      <c r="E87" s="24">
        <v>653.12</v>
      </c>
      <c r="F87" s="30"/>
      <c r="G87" s="24"/>
      <c r="H87" s="24"/>
      <c r="I87" s="24"/>
      <c r="J87" s="7">
        <f t="shared" si="4"/>
        <v>709.43</v>
      </c>
      <c r="K87" s="32">
        <v>1</v>
      </c>
      <c r="L87" s="6">
        <f t="shared" si="5"/>
        <v>7.59</v>
      </c>
      <c r="M87" s="34" t="str">
        <f t="shared" si="6"/>
        <v>&lt;33</v>
      </c>
      <c r="N87" s="33">
        <f t="shared" si="7"/>
        <v>709.42666666666651</v>
      </c>
      <c r="O87" s="11"/>
      <c r="P87" s="17"/>
    </row>
    <row r="88" spans="1:16" s="2" customFormat="1" ht="30" x14ac:dyDescent="0.25">
      <c r="A88" s="12" t="s">
        <v>94</v>
      </c>
      <c r="B88" s="32" t="s">
        <v>230</v>
      </c>
      <c r="C88" s="22">
        <v>514.22</v>
      </c>
      <c r="D88" s="23">
        <v>483.37</v>
      </c>
      <c r="E88" s="24">
        <v>442</v>
      </c>
      <c r="F88" s="30"/>
      <c r="G88" s="24"/>
      <c r="H88" s="24"/>
      <c r="I88" s="24"/>
      <c r="J88" s="7">
        <f t="shared" si="4"/>
        <v>479.86</v>
      </c>
      <c r="K88" s="32">
        <v>1</v>
      </c>
      <c r="L88" s="6">
        <f t="shared" si="5"/>
        <v>7.55</v>
      </c>
      <c r="M88" s="34" t="str">
        <f t="shared" si="6"/>
        <v>&lt;33</v>
      </c>
      <c r="N88" s="33">
        <f t="shared" si="7"/>
        <v>479.86333333333334</v>
      </c>
      <c r="O88" s="11"/>
      <c r="P88" s="17"/>
    </row>
    <row r="89" spans="1:16" s="2" customFormat="1" ht="30" x14ac:dyDescent="0.25">
      <c r="A89" s="12" t="s">
        <v>95</v>
      </c>
      <c r="B89" s="32" t="s">
        <v>231</v>
      </c>
      <c r="C89" s="22">
        <v>1158.24</v>
      </c>
      <c r="D89" s="23">
        <v>1088.75</v>
      </c>
      <c r="E89" s="24">
        <v>1042.42</v>
      </c>
      <c r="F89" s="30"/>
      <c r="G89" s="24"/>
      <c r="H89" s="24"/>
      <c r="I89" s="24"/>
      <c r="J89" s="7">
        <f t="shared" si="4"/>
        <v>1096.47</v>
      </c>
      <c r="K89" s="32">
        <v>1</v>
      </c>
      <c r="L89" s="6">
        <f t="shared" si="5"/>
        <v>5.32</v>
      </c>
      <c r="M89" s="34" t="str">
        <f t="shared" si="6"/>
        <v>&lt;33</v>
      </c>
      <c r="N89" s="33">
        <f t="shared" si="7"/>
        <v>1096.4699999999998</v>
      </c>
      <c r="O89" s="11"/>
      <c r="P89" s="17"/>
    </row>
    <row r="90" spans="1:16" s="2" customFormat="1" x14ac:dyDescent="0.25">
      <c r="A90" s="12" t="s">
        <v>96</v>
      </c>
      <c r="B90" s="32" t="s">
        <v>232</v>
      </c>
      <c r="C90" s="22">
        <v>1044.17</v>
      </c>
      <c r="D90" s="23">
        <v>981.52</v>
      </c>
      <c r="E90" s="24">
        <v>939.75</v>
      </c>
      <c r="F90" s="30"/>
      <c r="G90" s="24"/>
      <c r="H90" s="24"/>
      <c r="I90" s="24"/>
      <c r="J90" s="7">
        <f t="shared" si="4"/>
        <v>988.48</v>
      </c>
      <c r="K90" s="32">
        <v>1</v>
      </c>
      <c r="L90" s="6">
        <f t="shared" si="5"/>
        <v>5.32</v>
      </c>
      <c r="M90" s="34" t="str">
        <f t="shared" si="6"/>
        <v>&lt;33</v>
      </c>
      <c r="N90" s="33">
        <f t="shared" si="7"/>
        <v>988.48</v>
      </c>
      <c r="O90" s="11"/>
      <c r="P90" s="17"/>
    </row>
    <row r="91" spans="1:16" s="2" customFormat="1" x14ac:dyDescent="0.25">
      <c r="A91" s="12" t="s">
        <v>97</v>
      </c>
      <c r="B91" s="32" t="s">
        <v>233</v>
      </c>
      <c r="C91" s="22">
        <v>1458.82</v>
      </c>
      <c r="D91" s="23">
        <v>1371.29</v>
      </c>
      <c r="E91" s="24">
        <v>1312.94</v>
      </c>
      <c r="F91" s="30"/>
      <c r="G91" s="24"/>
      <c r="H91" s="24"/>
      <c r="I91" s="24"/>
      <c r="J91" s="7">
        <f t="shared" si="4"/>
        <v>1381.02</v>
      </c>
      <c r="K91" s="32">
        <v>1</v>
      </c>
      <c r="L91" s="6">
        <f t="shared" si="5"/>
        <v>5.32</v>
      </c>
      <c r="M91" s="34" t="str">
        <f t="shared" si="6"/>
        <v>&lt;33</v>
      </c>
      <c r="N91" s="33">
        <f t="shared" si="7"/>
        <v>1381.0166666666664</v>
      </c>
      <c r="O91" s="11"/>
      <c r="P91" s="17"/>
    </row>
    <row r="92" spans="1:16" s="2" customFormat="1" x14ac:dyDescent="0.25">
      <c r="A92" s="12" t="s">
        <v>98</v>
      </c>
      <c r="B92" s="32" t="s">
        <v>234</v>
      </c>
      <c r="C92" s="22">
        <v>1978.24</v>
      </c>
      <c r="D92" s="23">
        <v>1859.55</v>
      </c>
      <c r="E92" s="24">
        <v>1780.42</v>
      </c>
      <c r="F92" s="30"/>
      <c r="G92" s="24"/>
      <c r="H92" s="24"/>
      <c r="I92" s="24"/>
      <c r="J92" s="7">
        <f t="shared" si="4"/>
        <v>1872.74</v>
      </c>
      <c r="K92" s="32">
        <v>1</v>
      </c>
      <c r="L92" s="6">
        <f t="shared" si="5"/>
        <v>5.32</v>
      </c>
      <c r="M92" s="34" t="str">
        <f t="shared" si="6"/>
        <v>&lt;33</v>
      </c>
      <c r="N92" s="33">
        <f t="shared" si="7"/>
        <v>1872.7366666666667</v>
      </c>
      <c r="O92" s="11"/>
      <c r="P92" s="17"/>
    </row>
    <row r="93" spans="1:16" s="2" customFormat="1" x14ac:dyDescent="0.25">
      <c r="A93" s="12" t="s">
        <v>99</v>
      </c>
      <c r="B93" s="32" t="s">
        <v>235</v>
      </c>
      <c r="C93" s="22">
        <v>3825.17</v>
      </c>
      <c r="D93" s="23">
        <v>3595.66</v>
      </c>
      <c r="E93" s="24">
        <v>3442.65</v>
      </c>
      <c r="F93" s="30"/>
      <c r="G93" s="24"/>
      <c r="H93" s="24"/>
      <c r="I93" s="24"/>
      <c r="J93" s="7">
        <f t="shared" si="4"/>
        <v>3621.16</v>
      </c>
      <c r="K93" s="32">
        <v>1</v>
      </c>
      <c r="L93" s="6">
        <f t="shared" si="5"/>
        <v>5.32</v>
      </c>
      <c r="M93" s="34" t="str">
        <f t="shared" si="6"/>
        <v>&lt;33</v>
      </c>
      <c r="N93" s="33">
        <f t="shared" si="7"/>
        <v>3621.16</v>
      </c>
      <c r="O93" s="11"/>
      <c r="P93" s="17"/>
    </row>
    <row r="94" spans="1:16" s="2" customFormat="1" x14ac:dyDescent="0.25">
      <c r="A94" s="12" t="s">
        <v>100</v>
      </c>
      <c r="B94" s="32" t="s">
        <v>236</v>
      </c>
      <c r="C94" s="22">
        <v>25.44</v>
      </c>
      <c r="D94" s="23">
        <v>25.14</v>
      </c>
      <c r="E94" s="24">
        <v>22.9</v>
      </c>
      <c r="F94" s="30"/>
      <c r="G94" s="24"/>
      <c r="H94" s="24"/>
      <c r="I94" s="24"/>
      <c r="J94" s="7">
        <f t="shared" si="4"/>
        <v>24.49</v>
      </c>
      <c r="K94" s="32">
        <v>1</v>
      </c>
      <c r="L94" s="6">
        <f t="shared" si="5"/>
        <v>5.67</v>
      </c>
      <c r="M94" s="34" t="str">
        <f t="shared" si="6"/>
        <v>&lt;33</v>
      </c>
      <c r="N94" s="33">
        <f t="shared" si="7"/>
        <v>24.493333333333329</v>
      </c>
      <c r="O94" s="11"/>
      <c r="P94" s="17"/>
    </row>
    <row r="95" spans="1:16" s="2" customFormat="1" x14ac:dyDescent="0.25">
      <c r="A95" s="12" t="s">
        <v>101</v>
      </c>
      <c r="B95" s="32" t="s">
        <v>236</v>
      </c>
      <c r="C95" s="22">
        <v>49.34</v>
      </c>
      <c r="D95" s="23">
        <v>48.76</v>
      </c>
      <c r="E95" s="24">
        <v>44.41</v>
      </c>
      <c r="F95" s="30"/>
      <c r="G95" s="24"/>
      <c r="H95" s="24"/>
      <c r="I95" s="24"/>
      <c r="J95" s="7">
        <f t="shared" si="4"/>
        <v>47.5</v>
      </c>
      <c r="K95" s="32">
        <v>1</v>
      </c>
      <c r="L95" s="6">
        <f t="shared" si="5"/>
        <v>5.67</v>
      </c>
      <c r="M95" s="34" t="str">
        <f t="shared" si="6"/>
        <v>&lt;33</v>
      </c>
      <c r="N95" s="33">
        <f t="shared" si="7"/>
        <v>47.50333333333333</v>
      </c>
      <c r="O95" s="11"/>
      <c r="P95" s="17"/>
    </row>
    <row r="96" spans="1:16" s="2" customFormat="1" x14ac:dyDescent="0.25">
      <c r="A96" s="12" t="s">
        <v>102</v>
      </c>
      <c r="B96" s="32" t="s">
        <v>237</v>
      </c>
      <c r="C96" s="22">
        <v>454.56</v>
      </c>
      <c r="D96" s="23">
        <v>427.29</v>
      </c>
      <c r="E96" s="24">
        <v>409.1</v>
      </c>
      <c r="F96" s="30"/>
      <c r="G96" s="24"/>
      <c r="H96" s="24"/>
      <c r="I96" s="24"/>
      <c r="J96" s="7">
        <f t="shared" si="4"/>
        <v>430.32</v>
      </c>
      <c r="K96" s="32">
        <v>1</v>
      </c>
      <c r="L96" s="6">
        <f t="shared" si="5"/>
        <v>5.32</v>
      </c>
      <c r="M96" s="34" t="str">
        <f t="shared" si="6"/>
        <v>&lt;33</v>
      </c>
      <c r="N96" s="33">
        <f t="shared" si="7"/>
        <v>430.31666666666666</v>
      </c>
      <c r="O96" s="11"/>
      <c r="P96" s="17"/>
    </row>
    <row r="97" spans="1:16" s="2" customFormat="1" x14ac:dyDescent="0.25">
      <c r="A97" s="12" t="s">
        <v>103</v>
      </c>
      <c r="B97" s="32" t="s">
        <v>238</v>
      </c>
      <c r="C97" s="22">
        <v>340.77</v>
      </c>
      <c r="D97" s="23">
        <v>312.52</v>
      </c>
      <c r="E97" s="24">
        <v>300.5</v>
      </c>
      <c r="F97" s="30"/>
      <c r="G97" s="24"/>
      <c r="H97" s="24"/>
      <c r="I97" s="24"/>
      <c r="J97" s="7">
        <f t="shared" si="4"/>
        <v>317.93</v>
      </c>
      <c r="K97" s="32">
        <v>1</v>
      </c>
      <c r="L97" s="6">
        <f t="shared" si="5"/>
        <v>6.5</v>
      </c>
      <c r="M97" s="34" t="str">
        <f t="shared" si="6"/>
        <v>&lt;33</v>
      </c>
      <c r="N97" s="33">
        <f t="shared" si="7"/>
        <v>317.92999999999995</v>
      </c>
      <c r="O97" s="11"/>
      <c r="P97" s="17"/>
    </row>
    <row r="98" spans="1:16" s="2" customFormat="1" x14ac:dyDescent="0.25">
      <c r="A98" s="12" t="s">
        <v>104</v>
      </c>
      <c r="B98" s="32" t="s">
        <v>239</v>
      </c>
      <c r="C98" s="22">
        <v>362.7</v>
      </c>
      <c r="D98" s="23">
        <v>362.7</v>
      </c>
      <c r="E98" s="24">
        <v>344.57</v>
      </c>
      <c r="F98" s="30"/>
      <c r="G98" s="24"/>
      <c r="H98" s="24"/>
      <c r="I98" s="24"/>
      <c r="J98" s="7">
        <f t="shared" si="4"/>
        <v>356.66</v>
      </c>
      <c r="K98" s="32">
        <v>1</v>
      </c>
      <c r="L98" s="6">
        <f t="shared" si="5"/>
        <v>2.93</v>
      </c>
      <c r="M98" s="34" t="str">
        <f t="shared" si="6"/>
        <v>&lt;33</v>
      </c>
      <c r="N98" s="33">
        <f t="shared" si="7"/>
        <v>356.65666666666664</v>
      </c>
      <c r="O98" s="11"/>
      <c r="P98" s="17"/>
    </row>
    <row r="99" spans="1:16" s="2" customFormat="1" ht="30" x14ac:dyDescent="0.25">
      <c r="A99" s="12" t="s">
        <v>105</v>
      </c>
      <c r="B99" s="32" t="s">
        <v>240</v>
      </c>
      <c r="C99" s="22">
        <v>24.37</v>
      </c>
      <c r="D99" s="23">
        <v>24.08</v>
      </c>
      <c r="E99" s="24">
        <v>21.93</v>
      </c>
      <c r="F99" s="30"/>
      <c r="G99" s="24"/>
      <c r="H99" s="24"/>
      <c r="I99" s="24"/>
      <c r="J99" s="7">
        <f t="shared" si="4"/>
        <v>23.46</v>
      </c>
      <c r="K99" s="32">
        <v>1</v>
      </c>
      <c r="L99" s="6">
        <f t="shared" si="5"/>
        <v>5.68</v>
      </c>
      <c r="M99" s="34" t="str">
        <f t="shared" si="6"/>
        <v>&lt;33</v>
      </c>
      <c r="N99" s="33">
        <f t="shared" si="7"/>
        <v>23.459999999999997</v>
      </c>
      <c r="O99" s="11"/>
      <c r="P99" s="17"/>
    </row>
    <row r="100" spans="1:16" s="2" customFormat="1" x14ac:dyDescent="0.25">
      <c r="A100" s="12" t="s">
        <v>106</v>
      </c>
      <c r="B100" s="32" t="s">
        <v>241</v>
      </c>
      <c r="C100" s="22">
        <v>109.48</v>
      </c>
      <c r="D100" s="23">
        <v>108.05</v>
      </c>
      <c r="E100" s="24">
        <v>98.53</v>
      </c>
      <c r="F100" s="30"/>
      <c r="G100" s="24"/>
      <c r="H100" s="24"/>
      <c r="I100" s="24"/>
      <c r="J100" s="7">
        <f t="shared" si="4"/>
        <v>105.35</v>
      </c>
      <c r="K100" s="32">
        <v>1</v>
      </c>
      <c r="L100" s="6">
        <f t="shared" si="5"/>
        <v>5.65</v>
      </c>
      <c r="M100" s="34" t="str">
        <f t="shared" si="6"/>
        <v>&lt;33</v>
      </c>
      <c r="N100" s="33">
        <f t="shared" si="7"/>
        <v>105.35333333333332</v>
      </c>
      <c r="O100" s="11"/>
      <c r="P100" s="17"/>
    </row>
    <row r="101" spans="1:16" s="2" customFormat="1" x14ac:dyDescent="0.25">
      <c r="A101" s="12" t="s">
        <v>107</v>
      </c>
      <c r="B101" s="32" t="s">
        <v>242</v>
      </c>
      <c r="C101" s="22">
        <v>87.59</v>
      </c>
      <c r="D101" s="23">
        <v>82.33</v>
      </c>
      <c r="E101" s="24">
        <v>78.83</v>
      </c>
      <c r="F101" s="30"/>
      <c r="G101" s="24"/>
      <c r="H101" s="24"/>
      <c r="I101" s="24"/>
      <c r="J101" s="7">
        <f t="shared" si="4"/>
        <v>82.92</v>
      </c>
      <c r="K101" s="32">
        <v>1</v>
      </c>
      <c r="L101" s="6">
        <f t="shared" si="5"/>
        <v>5.32</v>
      </c>
      <c r="M101" s="34" t="str">
        <f t="shared" si="6"/>
        <v>&lt;33</v>
      </c>
      <c r="N101" s="33">
        <f t="shared" si="7"/>
        <v>82.916666666666657</v>
      </c>
      <c r="O101" s="11"/>
      <c r="P101" s="17"/>
    </row>
    <row r="102" spans="1:16" s="2" customFormat="1" ht="30" x14ac:dyDescent="0.25">
      <c r="A102" s="12" t="s">
        <v>108</v>
      </c>
      <c r="B102" s="32" t="s">
        <v>243</v>
      </c>
      <c r="C102" s="22">
        <v>87.59</v>
      </c>
      <c r="D102" s="23">
        <v>82.33</v>
      </c>
      <c r="E102" s="24">
        <v>78.83</v>
      </c>
      <c r="F102" s="30"/>
      <c r="G102" s="24"/>
      <c r="H102" s="24"/>
      <c r="I102" s="24"/>
      <c r="J102" s="7">
        <f t="shared" si="4"/>
        <v>82.92</v>
      </c>
      <c r="K102" s="32">
        <v>1</v>
      </c>
      <c r="L102" s="6">
        <f t="shared" si="5"/>
        <v>5.32</v>
      </c>
      <c r="M102" s="34" t="str">
        <f t="shared" si="6"/>
        <v>&lt;33</v>
      </c>
      <c r="N102" s="33">
        <f t="shared" si="7"/>
        <v>82.916666666666657</v>
      </c>
      <c r="O102" s="11"/>
      <c r="P102" s="17"/>
    </row>
    <row r="103" spans="1:16" s="2" customFormat="1" x14ac:dyDescent="0.25">
      <c r="A103" s="12" t="s">
        <v>109</v>
      </c>
      <c r="B103" s="32" t="s">
        <v>244</v>
      </c>
      <c r="C103" s="22">
        <v>292.60000000000002</v>
      </c>
      <c r="D103" s="23">
        <v>289.83</v>
      </c>
      <c r="E103" s="24">
        <v>263.33999999999997</v>
      </c>
      <c r="F103" s="30"/>
      <c r="G103" s="24"/>
      <c r="H103" s="24"/>
      <c r="I103" s="24"/>
      <c r="J103" s="7">
        <f t="shared" si="4"/>
        <v>281.92</v>
      </c>
      <c r="K103" s="32">
        <v>1</v>
      </c>
      <c r="L103" s="6">
        <f t="shared" si="5"/>
        <v>5.73</v>
      </c>
      <c r="M103" s="34" t="str">
        <f t="shared" si="6"/>
        <v>&lt;33</v>
      </c>
      <c r="N103" s="33">
        <f t="shared" si="7"/>
        <v>281.92333333333329</v>
      </c>
      <c r="O103" s="11"/>
      <c r="P103" s="17"/>
    </row>
    <row r="104" spans="1:16" s="2" customFormat="1" x14ac:dyDescent="0.25">
      <c r="A104" s="12" t="s">
        <v>110</v>
      </c>
      <c r="B104" s="32" t="s">
        <v>245</v>
      </c>
      <c r="C104" s="22">
        <v>10080</v>
      </c>
      <c r="D104" s="23">
        <v>9939.84</v>
      </c>
      <c r="E104" s="24">
        <v>9072</v>
      </c>
      <c r="F104" s="30"/>
      <c r="G104" s="24"/>
      <c r="H104" s="24"/>
      <c r="I104" s="24"/>
      <c r="J104" s="7">
        <f t="shared" si="4"/>
        <v>9697.2800000000007</v>
      </c>
      <c r="K104" s="32">
        <v>1</v>
      </c>
      <c r="L104" s="6">
        <f t="shared" si="5"/>
        <v>5.63</v>
      </c>
      <c r="M104" s="34" t="str">
        <f t="shared" si="6"/>
        <v>&lt;33</v>
      </c>
      <c r="N104" s="33">
        <f t="shared" si="7"/>
        <v>9697.2799999999988</v>
      </c>
      <c r="O104" s="11"/>
      <c r="P104" s="17"/>
    </row>
    <row r="105" spans="1:16" s="2" customFormat="1" x14ac:dyDescent="0.25">
      <c r="A105" s="12" t="s">
        <v>111</v>
      </c>
      <c r="B105" s="32" t="s">
        <v>246</v>
      </c>
      <c r="C105" s="22">
        <v>495.11</v>
      </c>
      <c r="D105" s="23">
        <v>465.4</v>
      </c>
      <c r="E105" s="24">
        <v>445.6</v>
      </c>
      <c r="F105" s="30"/>
      <c r="G105" s="24"/>
      <c r="H105" s="24"/>
      <c r="I105" s="24"/>
      <c r="J105" s="7">
        <f t="shared" si="4"/>
        <v>468.7</v>
      </c>
      <c r="K105" s="32">
        <v>1</v>
      </c>
      <c r="L105" s="6">
        <f t="shared" si="5"/>
        <v>5.32</v>
      </c>
      <c r="M105" s="34" t="str">
        <f t="shared" si="6"/>
        <v>&lt;33</v>
      </c>
      <c r="N105" s="33">
        <f t="shared" si="7"/>
        <v>468.70333333333338</v>
      </c>
      <c r="O105" s="11"/>
      <c r="P105" s="17"/>
    </row>
    <row r="106" spans="1:16" s="2" customFormat="1" x14ac:dyDescent="0.25">
      <c r="A106" s="12" t="s">
        <v>112</v>
      </c>
      <c r="B106" s="32" t="s">
        <v>247</v>
      </c>
      <c r="C106" s="22">
        <v>1352</v>
      </c>
      <c r="D106" s="23">
        <v>1270.8800000000001</v>
      </c>
      <c r="E106" s="24">
        <v>1216.8</v>
      </c>
      <c r="F106" s="30"/>
      <c r="G106" s="24"/>
      <c r="H106" s="24"/>
      <c r="I106" s="24"/>
      <c r="J106" s="7">
        <f t="shared" si="4"/>
        <v>1279.8900000000001</v>
      </c>
      <c r="K106" s="32">
        <v>1</v>
      </c>
      <c r="L106" s="6">
        <f t="shared" si="5"/>
        <v>5.32</v>
      </c>
      <c r="M106" s="34" t="str">
        <f t="shared" si="6"/>
        <v>&lt;33</v>
      </c>
      <c r="N106" s="33">
        <f t="shared" si="7"/>
        <v>1279.8933333333334</v>
      </c>
      <c r="O106" s="11"/>
      <c r="P106" s="17"/>
    </row>
    <row r="107" spans="1:16" s="2" customFormat="1" x14ac:dyDescent="0.25">
      <c r="A107" s="12" t="s">
        <v>113</v>
      </c>
      <c r="B107" s="32" t="s">
        <v>248</v>
      </c>
      <c r="C107" s="22">
        <v>26.33</v>
      </c>
      <c r="D107" s="23">
        <v>25.85</v>
      </c>
      <c r="E107" s="24">
        <v>23.7</v>
      </c>
      <c r="F107" s="30"/>
      <c r="G107" s="24"/>
      <c r="H107" s="24"/>
      <c r="I107" s="24"/>
      <c r="J107" s="7">
        <f t="shared" si="4"/>
        <v>25.29</v>
      </c>
      <c r="K107" s="32">
        <v>1</v>
      </c>
      <c r="L107" s="6">
        <f t="shared" si="5"/>
        <v>5.54</v>
      </c>
      <c r="M107" s="34" t="str">
        <f t="shared" si="6"/>
        <v>&lt;33</v>
      </c>
      <c r="N107" s="33">
        <f t="shared" si="7"/>
        <v>25.293333333333329</v>
      </c>
      <c r="O107" s="11"/>
      <c r="P107" s="17"/>
    </row>
    <row r="108" spans="1:16" s="2" customFormat="1" x14ac:dyDescent="0.25">
      <c r="A108" s="12" t="s">
        <v>114</v>
      </c>
      <c r="B108" s="32" t="s">
        <v>248</v>
      </c>
      <c r="C108" s="22">
        <v>50.9</v>
      </c>
      <c r="D108" s="23">
        <v>50.13</v>
      </c>
      <c r="E108" s="24">
        <v>45.81</v>
      </c>
      <c r="F108" s="30"/>
      <c r="G108" s="24"/>
      <c r="H108" s="24"/>
      <c r="I108" s="24"/>
      <c r="J108" s="7">
        <f t="shared" si="4"/>
        <v>48.95</v>
      </c>
      <c r="K108" s="32">
        <v>1</v>
      </c>
      <c r="L108" s="6">
        <f t="shared" si="5"/>
        <v>5.6</v>
      </c>
      <c r="M108" s="34" t="str">
        <f t="shared" si="6"/>
        <v>&lt;33</v>
      </c>
      <c r="N108" s="33">
        <f t="shared" si="7"/>
        <v>48.946666666666665</v>
      </c>
      <c r="O108" s="11"/>
      <c r="P108" s="17"/>
    </row>
    <row r="109" spans="1:16" s="2" customFormat="1" x14ac:dyDescent="0.25">
      <c r="A109" s="12" t="s">
        <v>115</v>
      </c>
      <c r="B109" s="32" t="s">
        <v>248</v>
      </c>
      <c r="C109" s="22">
        <v>74.61</v>
      </c>
      <c r="D109" s="23">
        <v>73.36</v>
      </c>
      <c r="E109" s="24">
        <v>67.150000000000006</v>
      </c>
      <c r="F109" s="30"/>
      <c r="G109" s="24"/>
      <c r="H109" s="24"/>
      <c r="I109" s="24"/>
      <c r="J109" s="7">
        <f t="shared" si="4"/>
        <v>71.709999999999994</v>
      </c>
      <c r="K109" s="32">
        <v>1</v>
      </c>
      <c r="L109" s="6">
        <f t="shared" si="5"/>
        <v>5.57</v>
      </c>
      <c r="M109" s="34" t="str">
        <f t="shared" si="6"/>
        <v>&lt;33</v>
      </c>
      <c r="N109" s="33">
        <f t="shared" si="7"/>
        <v>71.706666666666663</v>
      </c>
      <c r="O109" s="11"/>
      <c r="P109" s="17"/>
    </row>
    <row r="110" spans="1:16" s="2" customFormat="1" x14ac:dyDescent="0.25">
      <c r="A110" s="12" t="s">
        <v>116</v>
      </c>
      <c r="B110" s="32" t="s">
        <v>249</v>
      </c>
      <c r="C110" s="22">
        <v>175</v>
      </c>
      <c r="D110" s="23">
        <v>173.6</v>
      </c>
      <c r="E110" s="24">
        <v>165</v>
      </c>
      <c r="F110" s="30"/>
      <c r="G110" s="24"/>
      <c r="H110" s="24"/>
      <c r="I110" s="24"/>
      <c r="J110" s="7">
        <f t="shared" si="4"/>
        <v>171.2</v>
      </c>
      <c r="K110" s="32">
        <v>1</v>
      </c>
      <c r="L110" s="6">
        <f t="shared" si="5"/>
        <v>3.16</v>
      </c>
      <c r="M110" s="34" t="str">
        <f t="shared" si="6"/>
        <v>&lt;33</v>
      </c>
      <c r="N110" s="33">
        <f t="shared" si="7"/>
        <v>171.2</v>
      </c>
      <c r="O110" s="11"/>
      <c r="P110" s="17"/>
    </row>
    <row r="111" spans="1:16" s="2" customFormat="1" x14ac:dyDescent="0.25">
      <c r="A111" s="12" t="s">
        <v>117</v>
      </c>
      <c r="B111" s="32" t="s">
        <v>250</v>
      </c>
      <c r="C111" s="22">
        <v>104.82</v>
      </c>
      <c r="D111" s="23">
        <v>103.23</v>
      </c>
      <c r="E111" s="24">
        <v>94.34</v>
      </c>
      <c r="F111" s="30"/>
      <c r="G111" s="24"/>
      <c r="H111" s="24"/>
      <c r="I111" s="24"/>
      <c r="J111" s="7">
        <f t="shared" si="4"/>
        <v>100.8</v>
      </c>
      <c r="K111" s="32">
        <v>1</v>
      </c>
      <c r="L111" s="6">
        <f t="shared" si="5"/>
        <v>5.6</v>
      </c>
      <c r="M111" s="34" t="str">
        <f t="shared" si="6"/>
        <v>&lt;33</v>
      </c>
      <c r="N111" s="33">
        <f t="shared" si="7"/>
        <v>100.79666666666665</v>
      </c>
      <c r="O111" s="11"/>
      <c r="P111" s="17"/>
    </row>
    <row r="112" spans="1:16" s="2" customFormat="1" x14ac:dyDescent="0.25">
      <c r="A112" s="12" t="s">
        <v>118</v>
      </c>
      <c r="B112" s="32" t="s">
        <v>251</v>
      </c>
      <c r="C112" s="22">
        <v>255</v>
      </c>
      <c r="D112" s="23">
        <v>248.23</v>
      </c>
      <c r="E112" s="24">
        <v>229.5</v>
      </c>
      <c r="F112" s="30"/>
      <c r="G112" s="24"/>
      <c r="H112" s="24"/>
      <c r="I112" s="24"/>
      <c r="J112" s="7">
        <f t="shared" si="4"/>
        <v>244.24</v>
      </c>
      <c r="K112" s="32">
        <v>1</v>
      </c>
      <c r="L112" s="6">
        <f t="shared" si="5"/>
        <v>5.41</v>
      </c>
      <c r="M112" s="34" t="str">
        <f t="shared" si="6"/>
        <v>&lt;33</v>
      </c>
      <c r="N112" s="33">
        <f t="shared" si="7"/>
        <v>244.24333333333334</v>
      </c>
      <c r="O112" s="11"/>
      <c r="P112" s="17"/>
    </row>
    <row r="113" spans="1:16" s="2" customFormat="1" x14ac:dyDescent="0.25">
      <c r="A113" s="12" t="s">
        <v>119</v>
      </c>
      <c r="B113" s="32" t="s">
        <v>252</v>
      </c>
      <c r="C113" s="22">
        <v>362.7</v>
      </c>
      <c r="D113" s="23">
        <v>358.26</v>
      </c>
      <c r="E113" s="24">
        <v>326.43</v>
      </c>
      <c r="F113" s="30"/>
      <c r="G113" s="24"/>
      <c r="H113" s="24"/>
      <c r="I113" s="24"/>
      <c r="J113" s="7">
        <f t="shared" si="4"/>
        <v>349.13</v>
      </c>
      <c r="K113" s="32">
        <v>1</v>
      </c>
      <c r="L113" s="6">
        <f t="shared" si="5"/>
        <v>5.67</v>
      </c>
      <c r="M113" s="34" t="str">
        <f t="shared" si="6"/>
        <v>&lt;33</v>
      </c>
      <c r="N113" s="33">
        <f t="shared" si="7"/>
        <v>349.13</v>
      </c>
      <c r="O113" s="11"/>
      <c r="P113" s="17"/>
    </row>
    <row r="114" spans="1:16" s="2" customFormat="1" x14ac:dyDescent="0.25">
      <c r="A114" s="12" t="s">
        <v>120</v>
      </c>
      <c r="B114" s="32" t="s">
        <v>253</v>
      </c>
      <c r="C114" s="22">
        <v>341.48</v>
      </c>
      <c r="D114" s="23">
        <v>335.01</v>
      </c>
      <c r="E114" s="24">
        <v>307.33</v>
      </c>
      <c r="F114" s="30"/>
      <c r="G114" s="24"/>
      <c r="H114" s="24"/>
      <c r="I114" s="24"/>
      <c r="J114" s="7">
        <f t="shared" si="4"/>
        <v>327.94</v>
      </c>
      <c r="K114" s="32">
        <v>1</v>
      </c>
      <c r="L114" s="6">
        <f t="shared" si="5"/>
        <v>5.53</v>
      </c>
      <c r="M114" s="34" t="str">
        <f t="shared" si="6"/>
        <v>&lt;33</v>
      </c>
      <c r="N114" s="33">
        <f t="shared" si="7"/>
        <v>327.93999999999994</v>
      </c>
      <c r="O114" s="11"/>
      <c r="P114" s="17"/>
    </row>
    <row r="115" spans="1:16" s="2" customFormat="1" x14ac:dyDescent="0.25">
      <c r="A115" s="12" t="s">
        <v>121</v>
      </c>
      <c r="B115" s="32" t="s">
        <v>254</v>
      </c>
      <c r="C115" s="22">
        <v>1587.6</v>
      </c>
      <c r="D115" s="23">
        <v>1568.54</v>
      </c>
      <c r="E115" s="24">
        <v>1428.84</v>
      </c>
      <c r="F115" s="30"/>
      <c r="G115" s="24"/>
      <c r="H115" s="24"/>
      <c r="I115" s="24"/>
      <c r="J115" s="7">
        <f t="shared" si="4"/>
        <v>1528.33</v>
      </c>
      <c r="K115" s="32">
        <v>1</v>
      </c>
      <c r="L115" s="6">
        <f t="shared" si="5"/>
        <v>5.67</v>
      </c>
      <c r="M115" s="34" t="str">
        <f t="shared" si="6"/>
        <v>&lt;33</v>
      </c>
      <c r="N115" s="33">
        <f t="shared" si="7"/>
        <v>1528.3266666666664</v>
      </c>
      <c r="O115" s="11"/>
      <c r="P115" s="17"/>
    </row>
    <row r="116" spans="1:16" s="2" customFormat="1" x14ac:dyDescent="0.25">
      <c r="A116" s="12" t="s">
        <v>122</v>
      </c>
      <c r="B116" s="32" t="s">
        <v>255</v>
      </c>
      <c r="C116" s="22">
        <v>27.79</v>
      </c>
      <c r="D116" s="23">
        <v>27.41</v>
      </c>
      <c r="E116" s="24">
        <v>25.01</v>
      </c>
      <c r="F116" s="30"/>
      <c r="G116" s="24"/>
      <c r="H116" s="24"/>
      <c r="I116" s="24"/>
      <c r="J116" s="7">
        <f t="shared" si="4"/>
        <v>26.74</v>
      </c>
      <c r="K116" s="32">
        <v>1</v>
      </c>
      <c r="L116" s="6">
        <f t="shared" si="5"/>
        <v>5.64</v>
      </c>
      <c r="M116" s="34" t="str">
        <f t="shared" si="6"/>
        <v>&lt;33</v>
      </c>
      <c r="N116" s="33">
        <f t="shared" si="7"/>
        <v>26.736666666666668</v>
      </c>
      <c r="O116" s="11"/>
      <c r="P116" s="17"/>
    </row>
    <row r="117" spans="1:16" s="2" customFormat="1" x14ac:dyDescent="0.25">
      <c r="A117" s="12" t="s">
        <v>123</v>
      </c>
      <c r="B117" s="32" t="s">
        <v>256</v>
      </c>
      <c r="C117" s="22">
        <v>55.99</v>
      </c>
      <c r="D117" s="23">
        <v>55.28</v>
      </c>
      <c r="E117" s="24">
        <v>50.39</v>
      </c>
      <c r="F117" s="30"/>
      <c r="G117" s="24"/>
      <c r="H117" s="24"/>
      <c r="I117" s="24"/>
      <c r="J117" s="7">
        <f t="shared" si="4"/>
        <v>53.89</v>
      </c>
      <c r="K117" s="32">
        <v>1</v>
      </c>
      <c r="L117" s="6">
        <f t="shared" si="5"/>
        <v>5.66</v>
      </c>
      <c r="M117" s="34" t="str">
        <f t="shared" si="6"/>
        <v>&lt;33</v>
      </c>
      <c r="N117" s="33">
        <f t="shared" si="7"/>
        <v>53.88666666666667</v>
      </c>
      <c r="O117" s="11"/>
      <c r="P117" s="17"/>
    </row>
    <row r="118" spans="1:16" s="2" customFormat="1" x14ac:dyDescent="0.25">
      <c r="A118" s="12" t="s">
        <v>124</v>
      </c>
      <c r="B118" s="32" t="s">
        <v>257</v>
      </c>
      <c r="C118" s="22">
        <v>256.33999999999997</v>
      </c>
      <c r="D118" s="23">
        <v>268.89</v>
      </c>
      <c r="E118" s="24">
        <v>243.52</v>
      </c>
      <c r="F118" s="30"/>
      <c r="G118" s="24"/>
      <c r="H118" s="24"/>
      <c r="I118" s="24"/>
      <c r="J118" s="7">
        <f t="shared" si="4"/>
        <v>256.25</v>
      </c>
      <c r="K118" s="32">
        <v>1</v>
      </c>
      <c r="L118" s="6">
        <f t="shared" si="5"/>
        <v>4.95</v>
      </c>
      <c r="M118" s="34" t="str">
        <f t="shared" si="6"/>
        <v>&lt;33</v>
      </c>
      <c r="N118" s="33">
        <f t="shared" si="7"/>
        <v>256.25</v>
      </c>
      <c r="O118" s="11"/>
      <c r="P118" s="17"/>
    </row>
    <row r="119" spans="1:16" s="2" customFormat="1" x14ac:dyDescent="0.25">
      <c r="A119" s="12" t="s">
        <v>125</v>
      </c>
      <c r="B119" s="32" t="s">
        <v>258</v>
      </c>
      <c r="C119" s="22">
        <v>219.82</v>
      </c>
      <c r="D119" s="23">
        <v>219.82</v>
      </c>
      <c r="E119" s="24">
        <v>208.83</v>
      </c>
      <c r="F119" s="30"/>
      <c r="G119" s="24"/>
      <c r="H119" s="24"/>
      <c r="I119" s="24"/>
      <c r="J119" s="7">
        <f t="shared" si="4"/>
        <v>216.16</v>
      </c>
      <c r="K119" s="32">
        <v>1</v>
      </c>
      <c r="L119" s="6">
        <f t="shared" si="5"/>
        <v>2.94</v>
      </c>
      <c r="M119" s="34" t="str">
        <f t="shared" si="6"/>
        <v>&lt;33</v>
      </c>
      <c r="N119" s="33">
        <f t="shared" si="7"/>
        <v>216.15666666666667</v>
      </c>
      <c r="O119" s="11"/>
      <c r="P119" s="17"/>
    </row>
    <row r="120" spans="1:16" s="2" customFormat="1" x14ac:dyDescent="0.25">
      <c r="A120" s="12" t="s">
        <v>126</v>
      </c>
      <c r="B120" s="32" t="s">
        <v>259</v>
      </c>
      <c r="C120" s="22">
        <v>195.29</v>
      </c>
      <c r="D120" s="23">
        <v>193.02</v>
      </c>
      <c r="E120" s="24">
        <v>175.76</v>
      </c>
      <c r="F120" s="30"/>
      <c r="G120" s="24"/>
      <c r="H120" s="24"/>
      <c r="I120" s="24"/>
      <c r="J120" s="7">
        <f t="shared" si="4"/>
        <v>188.02</v>
      </c>
      <c r="K120" s="32">
        <v>1</v>
      </c>
      <c r="L120" s="6">
        <f t="shared" si="5"/>
        <v>5.68</v>
      </c>
      <c r="M120" s="34" t="str">
        <f t="shared" si="6"/>
        <v>&lt;33</v>
      </c>
      <c r="N120" s="33">
        <f t="shared" si="7"/>
        <v>188.02333333333331</v>
      </c>
      <c r="O120" s="11"/>
      <c r="P120" s="17"/>
    </row>
    <row r="121" spans="1:16" s="2" customFormat="1" x14ac:dyDescent="0.25">
      <c r="A121" s="12" t="s">
        <v>127</v>
      </c>
      <c r="B121" s="32" t="s">
        <v>260</v>
      </c>
      <c r="C121" s="22">
        <v>79.31</v>
      </c>
      <c r="D121" s="23">
        <v>78.28</v>
      </c>
      <c r="E121" s="24">
        <v>71.38</v>
      </c>
      <c r="F121" s="30"/>
      <c r="G121" s="24"/>
      <c r="H121" s="24"/>
      <c r="I121" s="24"/>
      <c r="J121" s="7">
        <f t="shared" si="4"/>
        <v>76.319999999999993</v>
      </c>
      <c r="K121" s="32">
        <v>1</v>
      </c>
      <c r="L121" s="6">
        <f t="shared" si="5"/>
        <v>5.65</v>
      </c>
      <c r="M121" s="34" t="str">
        <f t="shared" si="6"/>
        <v>&lt;33</v>
      </c>
      <c r="N121" s="33">
        <f t="shared" si="7"/>
        <v>76.323333333333323</v>
      </c>
      <c r="O121" s="11"/>
      <c r="P121" s="17"/>
    </row>
    <row r="122" spans="1:16" s="2" customFormat="1" x14ac:dyDescent="0.25">
      <c r="A122" s="12" t="s">
        <v>128</v>
      </c>
      <c r="B122" s="32" t="s">
        <v>261</v>
      </c>
      <c r="C122" s="22">
        <v>47.53</v>
      </c>
      <c r="D122" s="23">
        <v>46.75</v>
      </c>
      <c r="E122" s="24">
        <v>42.78</v>
      </c>
      <c r="F122" s="30"/>
      <c r="G122" s="24"/>
      <c r="H122" s="24"/>
      <c r="I122" s="24"/>
      <c r="J122" s="7">
        <f t="shared" si="4"/>
        <v>45.69</v>
      </c>
      <c r="K122" s="32">
        <v>1</v>
      </c>
      <c r="L122" s="6">
        <f t="shared" si="5"/>
        <v>5.58</v>
      </c>
      <c r="M122" s="34" t="str">
        <f t="shared" si="6"/>
        <v>&lt;33</v>
      </c>
      <c r="N122" s="33">
        <f t="shared" si="7"/>
        <v>45.686666666666667</v>
      </c>
      <c r="O122" s="11"/>
      <c r="P122" s="17"/>
    </row>
    <row r="123" spans="1:16" s="2" customFormat="1" x14ac:dyDescent="0.25">
      <c r="A123" s="12" t="s">
        <v>132</v>
      </c>
      <c r="B123" s="32" t="s">
        <v>262</v>
      </c>
      <c r="C123" s="22">
        <v>1651.97</v>
      </c>
      <c r="D123" s="23">
        <v>1552.85</v>
      </c>
      <c r="E123" s="24">
        <v>1519.81</v>
      </c>
      <c r="F123" s="30"/>
      <c r="G123" s="24"/>
      <c r="H123" s="24"/>
      <c r="I123" s="24"/>
      <c r="J123" s="7">
        <f t="shared" si="4"/>
        <v>1574.88</v>
      </c>
      <c r="K123" s="32">
        <v>1</v>
      </c>
      <c r="L123" s="6">
        <f t="shared" si="5"/>
        <v>4.37</v>
      </c>
      <c r="M123" s="34" t="str">
        <f t="shared" si="6"/>
        <v>&lt;33</v>
      </c>
      <c r="N123" s="33">
        <f t="shared" si="7"/>
        <v>1574.8766666666663</v>
      </c>
      <c r="O123" s="11"/>
      <c r="P123" s="17"/>
    </row>
    <row r="124" spans="1:16" s="2" customFormat="1" x14ac:dyDescent="0.25">
      <c r="A124" s="12" t="s">
        <v>133</v>
      </c>
      <c r="B124" s="32" t="s">
        <v>263</v>
      </c>
      <c r="C124" s="22">
        <v>109.01</v>
      </c>
      <c r="D124" s="23">
        <v>102.47</v>
      </c>
      <c r="E124" s="24">
        <v>97.68</v>
      </c>
      <c r="F124" s="30"/>
      <c r="G124" s="24"/>
      <c r="H124" s="24"/>
      <c r="I124" s="24"/>
      <c r="J124" s="7">
        <f t="shared" si="4"/>
        <v>103.05</v>
      </c>
      <c r="K124" s="32">
        <v>1</v>
      </c>
      <c r="L124" s="6">
        <f t="shared" si="5"/>
        <v>5.52</v>
      </c>
      <c r="M124" s="34" t="str">
        <f t="shared" si="6"/>
        <v>&lt;33</v>
      </c>
      <c r="N124" s="33">
        <f t="shared" si="7"/>
        <v>103.05333333333334</v>
      </c>
      <c r="O124" s="11"/>
      <c r="P124" s="17"/>
    </row>
    <row r="125" spans="1:16" s="2" customFormat="1" x14ac:dyDescent="0.25">
      <c r="A125" s="12" t="s">
        <v>134</v>
      </c>
      <c r="B125" s="32" t="s">
        <v>264</v>
      </c>
      <c r="C125" s="22">
        <v>109.01</v>
      </c>
      <c r="D125" s="23">
        <v>102.47</v>
      </c>
      <c r="E125" s="24">
        <v>97.68</v>
      </c>
      <c r="F125" s="30"/>
      <c r="G125" s="24"/>
      <c r="H125" s="24"/>
      <c r="I125" s="24"/>
      <c r="J125" s="7">
        <f t="shared" si="4"/>
        <v>103.05</v>
      </c>
      <c r="K125" s="32">
        <v>1</v>
      </c>
      <c r="L125" s="6">
        <f t="shared" si="5"/>
        <v>5.52</v>
      </c>
      <c r="M125" s="34" t="str">
        <f t="shared" si="6"/>
        <v>&lt;33</v>
      </c>
      <c r="N125" s="33">
        <f t="shared" si="7"/>
        <v>103.05333333333334</v>
      </c>
      <c r="O125" s="11"/>
      <c r="P125" s="17"/>
    </row>
    <row r="126" spans="1:16" s="2" customFormat="1" x14ac:dyDescent="0.25">
      <c r="A126" s="12" t="s">
        <v>135</v>
      </c>
      <c r="B126" s="32" t="s">
        <v>265</v>
      </c>
      <c r="C126" s="22">
        <v>199.3</v>
      </c>
      <c r="D126" s="23">
        <v>187.34</v>
      </c>
      <c r="E126" s="24">
        <v>183.36</v>
      </c>
      <c r="F126" s="30"/>
      <c r="G126" s="24"/>
      <c r="H126" s="24"/>
      <c r="I126" s="24"/>
      <c r="J126" s="7">
        <f t="shared" si="4"/>
        <v>190</v>
      </c>
      <c r="K126" s="32">
        <v>1</v>
      </c>
      <c r="L126" s="6">
        <f t="shared" si="5"/>
        <v>4.37</v>
      </c>
      <c r="M126" s="34" t="str">
        <f t="shared" si="6"/>
        <v>&lt;33</v>
      </c>
      <c r="N126" s="33">
        <f t="shared" si="7"/>
        <v>190</v>
      </c>
      <c r="O126" s="11"/>
      <c r="P126" s="17"/>
    </row>
    <row r="127" spans="1:16" s="2" customFormat="1" x14ac:dyDescent="0.25">
      <c r="A127" s="12" t="s">
        <v>136</v>
      </c>
      <c r="B127" s="32" t="s">
        <v>266</v>
      </c>
      <c r="C127" s="22">
        <v>239.16</v>
      </c>
      <c r="D127" s="23">
        <v>224.81</v>
      </c>
      <c r="E127" s="24">
        <v>220.03</v>
      </c>
      <c r="F127" s="30"/>
      <c r="G127" s="24"/>
      <c r="H127" s="24"/>
      <c r="I127" s="24"/>
      <c r="J127" s="7">
        <f t="shared" si="4"/>
        <v>228</v>
      </c>
      <c r="K127" s="32">
        <v>1</v>
      </c>
      <c r="L127" s="6">
        <f t="shared" si="5"/>
        <v>4.37</v>
      </c>
      <c r="M127" s="34" t="str">
        <f t="shared" si="6"/>
        <v>&lt;33</v>
      </c>
      <c r="N127" s="33">
        <f t="shared" si="7"/>
        <v>228</v>
      </c>
      <c r="O127" s="11"/>
      <c r="P127" s="17"/>
    </row>
    <row r="128" spans="1:16" s="2" customFormat="1" x14ac:dyDescent="0.25">
      <c r="A128" s="12" t="s">
        <v>137</v>
      </c>
      <c r="B128" s="32" t="s">
        <v>267</v>
      </c>
      <c r="C128" s="22">
        <v>367.5</v>
      </c>
      <c r="D128" s="23">
        <v>362.15</v>
      </c>
      <c r="E128" s="24">
        <v>330.75</v>
      </c>
      <c r="F128" s="30"/>
      <c r="G128" s="24"/>
      <c r="H128" s="24"/>
      <c r="I128" s="24"/>
      <c r="J128" s="7">
        <f t="shared" si="4"/>
        <v>353.47</v>
      </c>
      <c r="K128" s="32">
        <v>1</v>
      </c>
      <c r="L128" s="6">
        <f t="shared" si="5"/>
        <v>5.62</v>
      </c>
      <c r="M128" s="34" t="str">
        <f t="shared" si="6"/>
        <v>&lt;33</v>
      </c>
      <c r="N128" s="33">
        <f t="shared" si="7"/>
        <v>353.4666666666667</v>
      </c>
      <c r="O128" s="11"/>
      <c r="P128" s="17"/>
    </row>
    <row r="129" spans="1:16" s="2" customFormat="1" x14ac:dyDescent="0.25">
      <c r="A129" s="12" t="s">
        <v>138</v>
      </c>
      <c r="B129" s="32" t="s">
        <v>268</v>
      </c>
      <c r="C129" s="22">
        <v>238.06</v>
      </c>
      <c r="D129" s="23">
        <v>223.78</v>
      </c>
      <c r="E129" s="24">
        <v>214.25</v>
      </c>
      <c r="F129" s="30"/>
      <c r="G129" s="24"/>
      <c r="H129" s="24"/>
      <c r="I129" s="24"/>
      <c r="J129" s="7">
        <f t="shared" si="4"/>
        <v>225.36</v>
      </c>
      <c r="K129" s="32">
        <v>1</v>
      </c>
      <c r="L129" s="6">
        <f t="shared" si="5"/>
        <v>5.32</v>
      </c>
      <c r="M129" s="34" t="str">
        <f t="shared" si="6"/>
        <v>&lt;33</v>
      </c>
      <c r="N129" s="33">
        <f t="shared" si="7"/>
        <v>225.36333333333334</v>
      </c>
      <c r="O129" s="11"/>
      <c r="P129" s="17"/>
    </row>
    <row r="130" spans="1:16" s="2" customFormat="1" x14ac:dyDescent="0.25">
      <c r="A130" s="12" t="s">
        <v>139</v>
      </c>
      <c r="B130" s="32" t="s">
        <v>268</v>
      </c>
      <c r="C130" s="22">
        <v>240.34</v>
      </c>
      <c r="D130" s="23">
        <v>225.92</v>
      </c>
      <c r="E130" s="24">
        <v>216.31</v>
      </c>
      <c r="F130" s="30"/>
      <c r="G130" s="24"/>
      <c r="H130" s="24"/>
      <c r="I130" s="24"/>
      <c r="J130" s="7">
        <f t="shared" si="4"/>
        <v>227.52</v>
      </c>
      <c r="K130" s="32">
        <v>1</v>
      </c>
      <c r="L130" s="6">
        <f t="shared" si="5"/>
        <v>5.32</v>
      </c>
      <c r="M130" s="34" t="str">
        <f t="shared" si="6"/>
        <v>&lt;33</v>
      </c>
      <c r="N130" s="33">
        <f t="shared" si="7"/>
        <v>227.52333333333331</v>
      </c>
      <c r="O130" s="11"/>
      <c r="P130" s="17"/>
    </row>
    <row r="131" spans="1:16" s="2" customFormat="1" x14ac:dyDescent="0.25">
      <c r="A131" s="12" t="s">
        <v>140</v>
      </c>
      <c r="B131" s="32" t="s">
        <v>269</v>
      </c>
      <c r="C131" s="22">
        <v>403.87</v>
      </c>
      <c r="D131" s="23">
        <v>403.87</v>
      </c>
      <c r="E131" s="24">
        <v>383.68</v>
      </c>
      <c r="F131" s="30"/>
      <c r="G131" s="24"/>
      <c r="H131" s="24"/>
      <c r="I131" s="24"/>
      <c r="J131" s="7">
        <f t="shared" si="4"/>
        <v>397.14</v>
      </c>
      <c r="K131" s="32">
        <v>1</v>
      </c>
      <c r="L131" s="6">
        <f t="shared" si="5"/>
        <v>2.94</v>
      </c>
      <c r="M131" s="34" t="str">
        <f t="shared" si="6"/>
        <v>&lt;33</v>
      </c>
      <c r="N131" s="33">
        <f t="shared" si="7"/>
        <v>397.14</v>
      </c>
      <c r="O131" s="11"/>
      <c r="P131" s="17"/>
    </row>
    <row r="132" spans="1:16" s="2" customFormat="1" x14ac:dyDescent="0.25">
      <c r="A132" s="12" t="s">
        <v>141</v>
      </c>
      <c r="B132" s="32" t="s">
        <v>270</v>
      </c>
      <c r="C132" s="22">
        <v>626</v>
      </c>
      <c r="D132" s="23">
        <v>588.44000000000005</v>
      </c>
      <c r="E132" s="24">
        <v>569</v>
      </c>
      <c r="F132" s="30"/>
      <c r="G132" s="24"/>
      <c r="H132" s="24"/>
      <c r="I132" s="24"/>
      <c r="J132" s="7">
        <f t="shared" si="4"/>
        <v>594.48</v>
      </c>
      <c r="K132" s="32">
        <v>1</v>
      </c>
      <c r="L132" s="6">
        <f t="shared" si="5"/>
        <v>4.87</v>
      </c>
      <c r="M132" s="34" t="str">
        <f t="shared" si="6"/>
        <v>&lt;33</v>
      </c>
      <c r="N132" s="33">
        <f t="shared" si="7"/>
        <v>594.48</v>
      </c>
      <c r="O132" s="11"/>
      <c r="P132" s="17"/>
    </row>
    <row r="133" spans="1:16" s="2" customFormat="1" x14ac:dyDescent="0.25">
      <c r="A133" s="12" t="s">
        <v>142</v>
      </c>
      <c r="B133" s="32" t="s">
        <v>271</v>
      </c>
      <c r="C133" s="22">
        <v>619.97</v>
      </c>
      <c r="D133" s="23">
        <v>608.16999999999996</v>
      </c>
      <c r="E133" s="24">
        <v>557.97</v>
      </c>
      <c r="F133" s="30"/>
      <c r="G133" s="24"/>
      <c r="H133" s="24"/>
      <c r="I133" s="24"/>
      <c r="J133" s="7">
        <f t="shared" si="4"/>
        <v>595.37</v>
      </c>
      <c r="K133" s="32">
        <v>1</v>
      </c>
      <c r="L133" s="6">
        <f t="shared" si="5"/>
        <v>5.53</v>
      </c>
      <c r="M133" s="34" t="str">
        <f t="shared" si="6"/>
        <v>&lt;33</v>
      </c>
      <c r="N133" s="33">
        <f t="shared" si="7"/>
        <v>595.36999999999989</v>
      </c>
      <c r="O133" s="11"/>
      <c r="P133" s="17"/>
    </row>
    <row r="134" spans="1:16" s="2" customFormat="1" x14ac:dyDescent="0.25">
      <c r="A134" s="12" t="s">
        <v>143</v>
      </c>
      <c r="B134" s="32" t="s">
        <v>272</v>
      </c>
      <c r="C134" s="22">
        <v>195.92</v>
      </c>
      <c r="D134" s="23">
        <v>195.1</v>
      </c>
      <c r="E134" s="24">
        <v>186.12</v>
      </c>
      <c r="F134" s="30"/>
      <c r="G134" s="24"/>
      <c r="H134" s="24"/>
      <c r="I134" s="24"/>
      <c r="J134" s="7">
        <f t="shared" si="4"/>
        <v>192.38</v>
      </c>
      <c r="K134" s="32">
        <v>1</v>
      </c>
      <c r="L134" s="6">
        <f t="shared" si="5"/>
        <v>2.83</v>
      </c>
      <c r="M134" s="34" t="str">
        <f t="shared" si="6"/>
        <v>&lt;33</v>
      </c>
      <c r="N134" s="33">
        <f t="shared" si="7"/>
        <v>192.38</v>
      </c>
      <c r="O134" s="11"/>
      <c r="P134" s="17"/>
    </row>
    <row r="135" spans="1:16" s="2" customFormat="1" x14ac:dyDescent="0.25">
      <c r="A135" s="12" t="s">
        <v>144</v>
      </c>
      <c r="B135" s="32" t="s">
        <v>273</v>
      </c>
      <c r="C135" s="22">
        <v>165</v>
      </c>
      <c r="D135" s="23">
        <v>201.63</v>
      </c>
      <c r="E135" s="24">
        <v>185.63</v>
      </c>
      <c r="F135" s="30"/>
      <c r="G135" s="24"/>
      <c r="H135" s="24"/>
      <c r="I135" s="24"/>
      <c r="J135" s="7">
        <f t="shared" si="4"/>
        <v>184.09</v>
      </c>
      <c r="K135" s="32">
        <v>1</v>
      </c>
      <c r="L135" s="6">
        <f t="shared" si="5"/>
        <v>9.98</v>
      </c>
      <c r="M135" s="34" t="str">
        <f t="shared" si="6"/>
        <v>&lt;33</v>
      </c>
      <c r="N135" s="33">
        <f t="shared" si="7"/>
        <v>184.08666666666664</v>
      </c>
      <c r="O135" s="11"/>
      <c r="P135" s="17"/>
    </row>
    <row r="136" spans="1:16" s="2" customFormat="1" x14ac:dyDescent="0.25">
      <c r="A136" s="12" t="s">
        <v>145</v>
      </c>
      <c r="B136" s="32" t="s">
        <v>274</v>
      </c>
      <c r="C136" s="22">
        <v>464.4</v>
      </c>
      <c r="D136" s="23">
        <v>422.6</v>
      </c>
      <c r="E136" s="24">
        <v>394.74</v>
      </c>
      <c r="F136" s="30"/>
      <c r="G136" s="24"/>
      <c r="H136" s="24"/>
      <c r="I136" s="24"/>
      <c r="J136" s="7">
        <f t="shared" si="4"/>
        <v>427.25</v>
      </c>
      <c r="K136" s="32">
        <v>1</v>
      </c>
      <c r="L136" s="6">
        <f t="shared" si="5"/>
        <v>8.2100000000000009</v>
      </c>
      <c r="M136" s="34" t="str">
        <f t="shared" si="6"/>
        <v>&lt;33</v>
      </c>
      <c r="N136" s="33">
        <f t="shared" si="7"/>
        <v>427.24666666666667</v>
      </c>
      <c r="O136" s="11"/>
      <c r="P136" s="17"/>
    </row>
    <row r="137" spans="1:16" s="2" customFormat="1" x14ac:dyDescent="0.25">
      <c r="A137" s="12" t="s">
        <v>146</v>
      </c>
      <c r="B137" s="32" t="s">
        <v>275</v>
      </c>
      <c r="C137" s="22">
        <v>9958.15</v>
      </c>
      <c r="D137" s="23">
        <v>9360.66</v>
      </c>
      <c r="E137" s="24">
        <v>8962.34</v>
      </c>
      <c r="F137" s="30"/>
      <c r="G137" s="24"/>
      <c r="H137" s="24"/>
      <c r="I137" s="24"/>
      <c r="J137" s="7">
        <f t="shared" ref="J137:J142" si="8">ROUND(AVERAGE(C137:I137),2)</f>
        <v>9427.0499999999993</v>
      </c>
      <c r="K137" s="32">
        <v>1</v>
      </c>
      <c r="L137" s="6">
        <f t="shared" ref="L137:L142" si="9">ROUND(_xlfn.STDEV.S(C137:I137)/J137*100,2)</f>
        <v>5.32</v>
      </c>
      <c r="M137" s="34" t="str">
        <f t="shared" ref="M137:M142" si="10">IF(L137&lt;33,"&lt;33","&gt;33")</f>
        <v>&lt;33</v>
      </c>
      <c r="N137" s="33">
        <f t="shared" ref="N137:N142" si="11">(K137/(COUNT(C137:I137))*(C137+D137+E137+F137+G137+H137+I137))</f>
        <v>9427.0499999999993</v>
      </c>
      <c r="O137" s="11"/>
      <c r="P137" s="17"/>
    </row>
    <row r="138" spans="1:16" s="2" customFormat="1" ht="45" x14ac:dyDescent="0.25">
      <c r="A138" s="12" t="s">
        <v>147</v>
      </c>
      <c r="B138" s="32" t="s">
        <v>276</v>
      </c>
      <c r="C138" s="22">
        <v>419.13</v>
      </c>
      <c r="D138" s="23">
        <v>393.98</v>
      </c>
      <c r="E138" s="24">
        <v>385.6</v>
      </c>
      <c r="F138" s="30"/>
      <c r="G138" s="24"/>
      <c r="H138" s="24"/>
      <c r="I138" s="24"/>
      <c r="J138" s="7">
        <f t="shared" si="8"/>
        <v>399.57</v>
      </c>
      <c r="K138" s="32">
        <v>1</v>
      </c>
      <c r="L138" s="6">
        <f t="shared" si="9"/>
        <v>4.37</v>
      </c>
      <c r="M138" s="34" t="str">
        <f t="shared" si="10"/>
        <v>&lt;33</v>
      </c>
      <c r="N138" s="33">
        <f t="shared" si="11"/>
        <v>399.57</v>
      </c>
      <c r="O138" s="11"/>
      <c r="P138" s="17"/>
    </row>
    <row r="139" spans="1:16" s="2" customFormat="1" x14ac:dyDescent="0.25">
      <c r="A139" s="12" t="s">
        <v>148</v>
      </c>
      <c r="B139" s="32" t="s">
        <v>277</v>
      </c>
      <c r="C139" s="22">
        <v>439.17</v>
      </c>
      <c r="D139" s="23">
        <v>433.75</v>
      </c>
      <c r="E139" s="24">
        <v>395.25</v>
      </c>
      <c r="F139" s="30"/>
      <c r="G139" s="24"/>
      <c r="H139" s="24"/>
      <c r="I139" s="24"/>
      <c r="J139" s="7">
        <f t="shared" si="8"/>
        <v>422.72</v>
      </c>
      <c r="K139" s="32">
        <v>1</v>
      </c>
      <c r="L139" s="6">
        <f t="shared" si="9"/>
        <v>5.66</v>
      </c>
      <c r="M139" s="34" t="str">
        <f t="shared" si="10"/>
        <v>&lt;33</v>
      </c>
      <c r="N139" s="33">
        <f t="shared" si="11"/>
        <v>422.72333333333336</v>
      </c>
      <c r="O139" s="11"/>
      <c r="P139" s="17"/>
    </row>
    <row r="140" spans="1:16" s="2" customFormat="1" x14ac:dyDescent="0.25">
      <c r="A140" s="12" t="s">
        <v>149</v>
      </c>
      <c r="B140" s="32" t="s">
        <v>278</v>
      </c>
      <c r="C140" s="22">
        <v>34.68</v>
      </c>
      <c r="D140" s="23">
        <v>32.6</v>
      </c>
      <c r="E140" s="24">
        <v>31.21</v>
      </c>
      <c r="F140" s="30"/>
      <c r="G140" s="24"/>
      <c r="H140" s="24"/>
      <c r="I140" s="24"/>
      <c r="J140" s="7">
        <f t="shared" si="8"/>
        <v>32.83</v>
      </c>
      <c r="K140" s="32">
        <v>1</v>
      </c>
      <c r="L140" s="6">
        <f t="shared" si="9"/>
        <v>5.32</v>
      </c>
      <c r="M140" s="34" t="str">
        <f t="shared" si="10"/>
        <v>&lt;33</v>
      </c>
      <c r="N140" s="33">
        <f t="shared" si="11"/>
        <v>32.83</v>
      </c>
      <c r="O140" s="11"/>
      <c r="P140" s="17"/>
    </row>
    <row r="141" spans="1:16" s="2" customFormat="1" x14ac:dyDescent="0.25">
      <c r="A141" s="12" t="s">
        <v>150</v>
      </c>
      <c r="B141" s="32" t="s">
        <v>279</v>
      </c>
      <c r="C141" s="22">
        <v>1028.71</v>
      </c>
      <c r="D141" s="23">
        <v>1011.96</v>
      </c>
      <c r="E141" s="24">
        <v>925.84</v>
      </c>
      <c r="F141" s="30"/>
      <c r="G141" s="24"/>
      <c r="H141" s="24"/>
      <c r="I141" s="24"/>
      <c r="J141" s="7">
        <f t="shared" si="8"/>
        <v>988.84</v>
      </c>
      <c r="K141" s="32">
        <v>1</v>
      </c>
      <c r="L141" s="6">
        <f t="shared" si="9"/>
        <v>5.58</v>
      </c>
      <c r="M141" s="34" t="str">
        <f t="shared" si="10"/>
        <v>&lt;33</v>
      </c>
      <c r="N141" s="33">
        <f t="shared" si="11"/>
        <v>988.8366666666667</v>
      </c>
      <c r="O141" s="11"/>
      <c r="P141" s="17"/>
    </row>
    <row r="142" spans="1:16" s="2" customFormat="1" x14ac:dyDescent="0.25">
      <c r="A142" s="12" t="s">
        <v>151</v>
      </c>
      <c r="B142" s="32" t="s">
        <v>280</v>
      </c>
      <c r="C142" s="22">
        <v>3979.86</v>
      </c>
      <c r="D142" s="23">
        <v>3910.76</v>
      </c>
      <c r="E142" s="24">
        <v>3581.87</v>
      </c>
      <c r="F142" s="30"/>
      <c r="G142" s="24"/>
      <c r="H142" s="24"/>
      <c r="I142" s="24"/>
      <c r="J142" s="7">
        <f t="shared" si="8"/>
        <v>3824.16</v>
      </c>
      <c r="K142" s="32">
        <v>1</v>
      </c>
      <c r="L142" s="6">
        <f t="shared" si="9"/>
        <v>5.56</v>
      </c>
      <c r="M142" s="34" t="str">
        <f t="shared" si="10"/>
        <v>&lt;33</v>
      </c>
      <c r="N142" s="33">
        <f t="shared" si="11"/>
        <v>3824.1633333333339</v>
      </c>
      <c r="O142" s="11"/>
      <c r="P142" s="17"/>
    </row>
    <row r="143" spans="1:16" ht="21.75" customHeight="1" x14ac:dyDescent="0.25">
      <c r="A143" s="13"/>
      <c r="B143" s="40"/>
      <c r="C143" s="40"/>
      <c r="D143" s="40"/>
      <c r="E143" s="40"/>
      <c r="F143" s="41"/>
      <c r="G143" s="41"/>
      <c r="H143" s="41"/>
      <c r="I143" s="41"/>
      <c r="J143" s="41"/>
      <c r="K143" s="40"/>
      <c r="L143" s="41"/>
      <c r="M143" s="42"/>
      <c r="N143" s="1" t="s">
        <v>7</v>
      </c>
    </row>
    <row r="144" spans="1:16" s="3" customFormat="1" ht="21.75" customHeight="1" x14ac:dyDescent="0.25">
      <c r="A144" s="13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3"/>
      <c r="N144" s="1">
        <f>SUM(N8:N143)</f>
        <v>180580.8466666668</v>
      </c>
      <c r="O144" s="11"/>
    </row>
    <row r="145" spans="1:17" x14ac:dyDescent="0.25">
      <c r="A145" s="13"/>
      <c r="B145" s="15"/>
      <c r="D145" s="26"/>
      <c r="E145" s="26"/>
      <c r="F145" s="26"/>
      <c r="G145" s="26"/>
      <c r="H145" s="26"/>
      <c r="I145" s="26"/>
      <c r="L145" s="25"/>
      <c r="N145" s="31"/>
    </row>
    <row r="146" spans="1:17" x14ac:dyDescent="0.25">
      <c r="A146" s="5"/>
      <c r="D146" s="26"/>
      <c r="E146" s="26"/>
      <c r="F146" s="26"/>
      <c r="G146" s="26"/>
      <c r="H146" s="26"/>
      <c r="I146" s="26"/>
      <c r="L146" s="25"/>
      <c r="N146" s="1" t="s">
        <v>12</v>
      </c>
    </row>
    <row r="147" spans="1:17" x14ac:dyDescent="0.25">
      <c r="A147" s="5"/>
      <c r="L147" s="25"/>
      <c r="N147" s="1">
        <f>N144*0.05</f>
        <v>9029.0423333333401</v>
      </c>
    </row>
    <row r="148" spans="1:17" x14ac:dyDescent="0.25">
      <c r="A148" s="5"/>
      <c r="L148" s="25"/>
      <c r="N148" s="1" t="s">
        <v>13</v>
      </c>
    </row>
    <row r="149" spans="1:17" x14ac:dyDescent="0.25">
      <c r="A149" s="29"/>
      <c r="K149" s="25"/>
      <c r="L149" s="25"/>
      <c r="M149" s="25"/>
      <c r="N149" s="1">
        <f>N144*0.3</f>
        <v>54174.254000000037</v>
      </c>
    </row>
    <row r="150" spans="1:17" s="28" customFormat="1" x14ac:dyDescent="0.25">
      <c r="A150" s="29"/>
      <c r="B150" s="16"/>
      <c r="C150" s="25"/>
      <c r="D150" s="25"/>
      <c r="E150" s="25"/>
      <c r="F150" s="25"/>
      <c r="G150" s="25"/>
      <c r="H150" s="25"/>
      <c r="I150" s="25"/>
      <c r="J150" s="27"/>
      <c r="L150" s="27"/>
      <c r="M150" s="27"/>
      <c r="N150" s="27"/>
      <c r="O150" s="20"/>
      <c r="P150" s="21"/>
      <c r="Q150" s="21"/>
    </row>
    <row r="151" spans="1:17" s="28" customFormat="1" x14ac:dyDescent="0.25">
      <c r="A151" s="29"/>
      <c r="B151" s="16"/>
      <c r="C151" s="25"/>
      <c r="D151" s="25"/>
      <c r="E151" s="25"/>
      <c r="F151" s="25"/>
      <c r="G151" s="25"/>
      <c r="H151" s="25"/>
      <c r="I151" s="25"/>
      <c r="J151" s="27"/>
      <c r="L151" s="27"/>
      <c r="M151" s="27"/>
      <c r="N151" s="27"/>
      <c r="O151" s="20"/>
      <c r="P151" s="21"/>
      <c r="Q151" s="21"/>
    </row>
    <row r="152" spans="1:17" s="28" customFormat="1" x14ac:dyDescent="0.25">
      <c r="A152" s="4"/>
      <c r="B152" s="16"/>
      <c r="C152" s="25"/>
      <c r="D152" s="25"/>
      <c r="E152" s="25"/>
      <c r="F152" s="25"/>
      <c r="G152" s="25"/>
      <c r="H152" s="25"/>
      <c r="I152" s="25"/>
      <c r="J152" s="27"/>
      <c r="L152" s="27"/>
      <c r="M152" s="27"/>
      <c r="N152" s="27"/>
      <c r="O152" s="20"/>
      <c r="P152" s="21"/>
      <c r="Q152" s="21"/>
    </row>
    <row r="153" spans="1:17" s="28" customFormat="1" x14ac:dyDescent="0.25">
      <c r="A153" s="27"/>
      <c r="B153" s="16"/>
      <c r="C153" s="25"/>
      <c r="D153" s="25"/>
      <c r="E153" s="25"/>
      <c r="F153" s="25"/>
      <c r="G153" s="25"/>
      <c r="H153" s="25"/>
      <c r="I153" s="25"/>
      <c r="J153" s="25"/>
      <c r="L153" s="27"/>
      <c r="M153" s="27"/>
      <c r="N153" s="27"/>
      <c r="O153" s="20"/>
      <c r="P153" s="21"/>
      <c r="Q153" s="21"/>
    </row>
    <row r="154" spans="1:17" s="28" customFormat="1" x14ac:dyDescent="0.25">
      <c r="A154" s="27"/>
      <c r="B154" s="16"/>
      <c r="C154" s="25"/>
      <c r="D154" s="25"/>
      <c r="E154" s="25"/>
      <c r="F154" s="25"/>
      <c r="G154" s="25"/>
      <c r="H154" s="25"/>
      <c r="I154" s="25"/>
      <c r="J154" s="27"/>
      <c r="L154" s="27"/>
      <c r="M154" s="27"/>
      <c r="N154" s="27"/>
      <c r="O154" s="20"/>
      <c r="P154" s="21"/>
      <c r="Q154" s="21"/>
    </row>
    <row r="155" spans="1:17" s="28" customFormat="1" x14ac:dyDescent="0.25">
      <c r="A155" s="27"/>
      <c r="B155" s="16"/>
      <c r="C155" s="25"/>
      <c r="D155" s="25"/>
      <c r="E155" s="25"/>
      <c r="F155" s="25"/>
      <c r="G155" s="25"/>
      <c r="H155" s="25"/>
      <c r="I155" s="25"/>
      <c r="J155" s="27"/>
      <c r="L155" s="27"/>
      <c r="M155" s="27"/>
      <c r="N155" s="27"/>
      <c r="O155" s="20"/>
      <c r="P155" s="21"/>
      <c r="Q155" s="21"/>
    </row>
    <row r="156" spans="1:17" s="28" customFormat="1" x14ac:dyDescent="0.25">
      <c r="A156" s="27"/>
      <c r="B156" s="16"/>
      <c r="C156" s="25"/>
      <c r="D156" s="25"/>
      <c r="E156" s="25"/>
      <c r="F156" s="25"/>
      <c r="G156" s="25"/>
      <c r="H156" s="25"/>
      <c r="I156" s="25"/>
      <c r="J156" s="27"/>
      <c r="L156" s="27"/>
      <c r="M156" s="27"/>
      <c r="N156" s="27"/>
      <c r="O156" s="20"/>
      <c r="P156" s="21"/>
      <c r="Q156" s="21"/>
    </row>
    <row r="157" spans="1:17" s="28" customFormat="1" x14ac:dyDescent="0.25">
      <c r="A157" s="27"/>
      <c r="B157" s="16"/>
      <c r="C157" s="25"/>
      <c r="D157" s="25"/>
      <c r="E157" s="25"/>
      <c r="F157" s="25"/>
      <c r="G157" s="25"/>
      <c r="H157" s="25"/>
      <c r="I157" s="25"/>
      <c r="J157" s="27"/>
      <c r="L157" s="27"/>
      <c r="M157" s="27"/>
      <c r="N157" s="27"/>
      <c r="O157" s="20"/>
      <c r="P157" s="21"/>
      <c r="Q157" s="21"/>
    </row>
    <row r="158" spans="1:17" s="28" customFormat="1" x14ac:dyDescent="0.25">
      <c r="A158" s="27"/>
      <c r="B158" s="16"/>
      <c r="C158" s="25"/>
      <c r="D158" s="25"/>
      <c r="E158" s="25"/>
      <c r="F158" s="25"/>
      <c r="G158" s="25"/>
      <c r="H158" s="25"/>
      <c r="I158" s="25"/>
      <c r="J158" s="27"/>
      <c r="L158" s="27"/>
      <c r="M158" s="27"/>
      <c r="N158" s="27"/>
      <c r="O158" s="20"/>
      <c r="P158" s="21"/>
      <c r="Q158" s="21"/>
    </row>
  </sheetData>
  <autoFilter ref="A7:N144" xr:uid="{C567246F-E8A8-4FAB-B2F8-6C94E1B84AE8}">
    <filterColumn colId="11" showButton="0"/>
  </autoFilter>
  <mergeCells count="4">
    <mergeCell ref="A1:N3"/>
    <mergeCell ref="A4:N6"/>
    <mergeCell ref="L7:M7"/>
    <mergeCell ref="B143:M144"/>
  </mergeCells>
  <phoneticPr fontId="2" type="noConversion"/>
  <conditionalFormatting sqref="M8:M142">
    <cfRule type="cellIs" dxfId="0" priority="1" operator="equal">
      <formula>"&gt;33"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Дибаева</dc:creator>
  <cp:lastModifiedBy>User90</cp:lastModifiedBy>
  <cp:lastPrinted>2022-02-25T05:33:42Z</cp:lastPrinted>
  <dcterms:created xsi:type="dcterms:W3CDTF">2021-04-05T09:35:27Z</dcterms:created>
  <dcterms:modified xsi:type="dcterms:W3CDTF">2024-01-29T05:14:31Z</dcterms:modified>
</cp:coreProperties>
</file>