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User22\Desktop\ГАУ СО ЛЫСОГОРСКИЙ ПСИХОНЕВРОЛОГИЧЕСКИЙ ИНТЕРНАТ\"/>
    </mc:Choice>
  </mc:AlternateContent>
  <xr:revisionPtr revIDLastSave="0" documentId="13_ncr:1_{E51D33C7-C409-4BF2-A629-81AAC24697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3" r:id="rId1"/>
  </sheets>
  <definedNames>
    <definedName name="_xlnm._FilterDatabase" localSheetId="0" hidden="1">Лист2!$A$7:$N$28</definedName>
    <definedName name="_xlnm.Print_Titles" localSheetId="0">Лист2!$1:$7</definedName>
    <definedName name="_xlnm.Print_Area" localSheetId="0">Лист2!$A$1:$N$38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3" l="1"/>
  <c r="L12" i="13" s="1"/>
  <c r="M12" i="13" s="1"/>
  <c r="N12" i="13"/>
  <c r="J13" i="13"/>
  <c r="L13" i="13" s="1"/>
  <c r="M13" i="13" s="1"/>
  <c r="N13" i="13"/>
  <c r="J14" i="13"/>
  <c r="L14" i="13" s="1"/>
  <c r="M14" i="13" s="1"/>
  <c r="N14" i="13"/>
  <c r="J15" i="13"/>
  <c r="L15" i="13" s="1"/>
  <c r="M15" i="13" s="1"/>
  <c r="N15" i="13"/>
  <c r="J16" i="13"/>
  <c r="L16" i="13" s="1"/>
  <c r="M16" i="13" s="1"/>
  <c r="N16" i="13"/>
  <c r="J17" i="13"/>
  <c r="L17" i="13" s="1"/>
  <c r="M17" i="13" s="1"/>
  <c r="N17" i="13"/>
  <c r="J18" i="13"/>
  <c r="L18" i="13" s="1"/>
  <c r="M18" i="13" s="1"/>
  <c r="N18" i="13"/>
  <c r="J19" i="13"/>
  <c r="L19" i="13" s="1"/>
  <c r="M19" i="13" s="1"/>
  <c r="N19" i="13"/>
  <c r="J20" i="13"/>
  <c r="L20" i="13" s="1"/>
  <c r="M20" i="13" s="1"/>
  <c r="N20" i="13"/>
  <c r="J21" i="13"/>
  <c r="L21" i="13" s="1"/>
  <c r="M21" i="13" s="1"/>
  <c r="N21" i="13"/>
  <c r="J22" i="13"/>
  <c r="L22" i="13" s="1"/>
  <c r="M22" i="13" s="1"/>
  <c r="N22" i="13"/>
  <c r="J23" i="13"/>
  <c r="L23" i="13" s="1"/>
  <c r="M23" i="13" s="1"/>
  <c r="N23" i="13"/>
  <c r="J24" i="13"/>
  <c r="L24" i="13" s="1"/>
  <c r="M24" i="13" s="1"/>
  <c r="N24" i="13"/>
  <c r="J25" i="13"/>
  <c r="L25" i="13" s="1"/>
  <c r="M25" i="13" s="1"/>
  <c r="N25" i="13"/>
  <c r="J26" i="13"/>
  <c r="L26" i="13" s="1"/>
  <c r="M26" i="13" s="1"/>
  <c r="N26" i="13"/>
  <c r="J8" i="13" l="1"/>
  <c r="L8" i="13" s="1"/>
  <c r="M8" i="13" s="1"/>
  <c r="N8" i="13"/>
  <c r="J9" i="13"/>
  <c r="L9" i="13" s="1"/>
  <c r="M9" i="13" s="1"/>
  <c r="N9" i="13"/>
  <c r="J10" i="13"/>
  <c r="L10" i="13" s="1"/>
  <c r="M10" i="13" s="1"/>
  <c r="N10" i="13"/>
  <c r="J11" i="13"/>
  <c r="L11" i="13" s="1"/>
  <c r="M11" i="13" s="1"/>
  <c r="N11" i="13"/>
  <c r="N28" i="13" l="1"/>
  <c r="N33" i="13" s="1"/>
  <c r="N31" i="13" l="1"/>
</calcChain>
</file>

<file path=xl/sharedStrings.xml><?xml version="1.0" encoding="utf-8"?>
<sst xmlns="http://schemas.openxmlformats.org/spreadsheetml/2006/main" count="56" uniqueCount="56">
  <si>
    <t>за ед.</t>
  </si>
  <si>
    <t>кол-во</t>
  </si>
  <si>
    <t>коэф-т вариации, %</t>
  </si>
  <si>
    <t>Наименование товаров, работ, услуг</t>
  </si>
  <si>
    <t>Коммерческое предложение 1</t>
  </si>
  <si>
    <t>Коммерческое предложение 2</t>
  </si>
  <si>
    <t>Коммерческое предложение 3</t>
  </si>
  <si>
    <t>ИТОГО:</t>
  </si>
  <si>
    <t>№ п/п</t>
  </si>
  <si>
    <t>Коммерческое предложение 4</t>
  </si>
  <si>
    <t>Коммерческое предложение 5</t>
  </si>
  <si>
    <t>НМЦК, руб.</t>
  </si>
  <si>
    <t>5% от НМЦК</t>
  </si>
  <si>
    <t>10% от НМЦК</t>
  </si>
  <si>
    <t>1</t>
  </si>
  <si>
    <t>2</t>
  </si>
  <si>
    <t>Коммерческое предложение 6</t>
  </si>
  <si>
    <t>Коммерческое предложение 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</si>
  <si>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3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</si>
  <si>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</si>
  <si>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</si>
  <si>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</si>
  <si>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</si>
  <si>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</si>
  <si>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</si>
  <si>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</si>
  <si>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</si>
  <si>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</si>
  <si>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</si>
  <si>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</si>
  <si>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</si>
  <si>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</si>
  <si>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</si>
  <si>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</si>
  <si>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</si>
  <si>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</si>
  <si>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Обоснование начальной (максимальной) цены договора  на поставку электротоваров   
Настоящее обоснование начальной максимальной цены договора разработано в соответствии с Федеральным законом от 18.07.2011 N 223-ФЗ "О закупках товаров, работ, услуг отдельными видами юридических лиц" (далее – Федеральный закон от 18.07.2011 N 223-ФЗ), Гражданским кодексом РФ, Федеральным законом от 26.07.2006 № 135-ФЗ "О защите конкуренции" и Положением о закупках товаров, работ, услуг.</t>
  </si>
  <si>
    <t xml:space="preserve">Вентилятор бытовой настенный 100 Народный </t>
  </si>
  <si>
    <t>Колодка розеточная 2П+3 TDM</t>
  </si>
  <si>
    <t>Провод электрический двойной изоляции ПУГНП 3*2,5</t>
  </si>
  <si>
    <t>Провод электрический двойной изоляции ПУГНП 2*1,5</t>
  </si>
  <si>
    <t>Изолента ПВХ</t>
  </si>
  <si>
    <t>Выключатель 1-клавишный для открытой установки ВС20-1-0-ХБ 10А GLORY белый IEK</t>
  </si>
  <si>
    <t>Выключатель 2-клавишный для открытой установки ВС20-2-0-ХБ 10А GLORY белый IEK</t>
  </si>
  <si>
    <t>Кабель канал 25*16</t>
  </si>
  <si>
    <t>Кабель канал15*10</t>
  </si>
  <si>
    <t>Вилка угловая с/з белая 16А 250В TDM</t>
  </si>
  <si>
    <t>Светодиодная панель универсальная ЛП 03, Народная</t>
  </si>
  <si>
    <t>Лампа светодиодная A60 груша 12Вт 230В
6500К E27 GENERICA</t>
  </si>
  <si>
    <t>Наконечник штифтовой медный луженый
НШМЛ 10-7x13 TDM</t>
  </si>
  <si>
    <t>Лампа светодиодная ЭРА STD LED
T8-20W-865-G13-1200mm G(пенка)</t>
  </si>
  <si>
    <t>Лампа светодиодная A60 груша 15Вт 230В
6500К E27 GENERICA</t>
  </si>
  <si>
    <t>Выключатель 1 кл. 10А белый "Таймыр"
(пром. упак., бакелит. основание) TDM</t>
  </si>
  <si>
    <t>Розетка 2П+З 16А 250В белая "Таймыр"
(пром. упак., бакелит. основание) TDM</t>
  </si>
  <si>
    <t>Розетка двойная 2П+З 16А 250В белая
"Таймыр" TDM</t>
  </si>
  <si>
    <t>Ящик для инструментов ТЕХНИК-16,
 «Рубин» TDM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</si>
</sst>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Alignment="0"/>
  </cellStyleXfs>
  <cellXfs count="45">
    <xf numFmtId="0" fontId="0" fillId="0" borderId="0" xfId="0"/>
    <xf numFmtId="0" fontId="0" fillId="0" borderId="0" xfId="0" applyFill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2" fontId="9" fillId="0" borderId="0" xfId="0" applyNumberFormat="1" applyFont="1" applyFill="1" applyAlignment="1">
      <alignment horizontal="left" wrapText="1"/>
    </xf>
    <xf numFmtId="1" fontId="1" fillId="0" borderId="0" xfId="0" applyNumberFormat="1" applyFont="1" applyFill="1" applyAlignment="1">
      <alignment horizont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2">
    <cellStyle name="Excel Built-in Normal" xfId="1" xr:uid="{B7CD3F84-66DA-4479-AFF4-6C41D7305853}"/>
    <cellStyle name="Обычный" xfId="0" builtinId="0"/>
  </cellStyles>
  <dxfs count="1">
    <dxf>
      <fill>
        <patternFill>
          <bgColor rgb="FFFE8F86"/>
        </patternFill>
      </fill>
    </dxf>
  </dxfs>
  <tableStyles count="0" defaultTableStyle="TableStyleMedium2" defaultPivotStyle="PivotStyleLight16"/>
  <colors>
    <mruColors>
      <color rgb="FFFF9B9B"/>
      <color rgb="FFFE8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3053-9041-45ED-A8A0-29CE5AE20899}">
  <dimension ref="A1:Q42"/>
  <sheetViews>
    <sheetView tabSelected="1" view="pageBreakPreview" topLeftCell="B1" zoomScaleNormal="100" zoomScaleSheetLayoutView="100" workbookViewId="0">
      <selection activeCell="C17" sqref="C17"/>
    </sheetView>
  </sheetViews>
  <sheetFormatPr defaultRowHeight="15" x14ac:dyDescent="0.25"/>
  <cols>
    <col min="1" max="1" width="6.5703125" style="5" customWidth="1"/>
    <col min="2" max="2" width="46.7109375" style="26" customWidth="1"/>
    <col min="3" max="5" width="18" style="4" customWidth="1"/>
    <col min="6" max="9" width="18" style="4" hidden="1" customWidth="1"/>
    <col min="10" max="10" width="14.85546875" style="5" customWidth="1"/>
    <col min="11" max="11" width="11.28515625" style="6" customWidth="1"/>
    <col min="12" max="12" width="14" style="5" customWidth="1"/>
    <col min="13" max="13" width="8" style="5" customWidth="1"/>
    <col min="14" max="14" width="27.140625" style="5" customWidth="1"/>
    <col min="15" max="15" width="18.140625" style="23" customWidth="1"/>
    <col min="16" max="17" width="18.140625" style="1" customWidth="1"/>
    <col min="18" max="16384" width="9.140625" style="1"/>
  </cols>
  <sheetData>
    <row r="1" spans="1:16" x14ac:dyDescent="0.25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6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6" ht="67.5" customHeight="1" x14ac:dyDescent="0.25">
      <c r="A4" s="38" t="s">
        <v>36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6" ht="37.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6" ht="37.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6" s="3" customFormat="1" ht="30" x14ac:dyDescent="0.25">
      <c r="A7" s="13" t="s">
        <v>8</v>
      </c>
      <c r="B7" s="24" t="s">
        <v>3</v>
      </c>
      <c r="C7" s="15" t="s">
        <v>4</v>
      </c>
      <c r="D7" s="15" t="s">
        <v>5</v>
      </c>
      <c r="E7" s="15" t="s">
        <v>6</v>
      </c>
      <c r="F7" s="15" t="s">
        <v>9</v>
      </c>
      <c r="G7" s="15" t="s">
        <v>10</v>
      </c>
      <c r="H7" s="15" t="s">
        <v>16</v>
      </c>
      <c r="I7" s="15" t="s">
        <v>17</v>
      </c>
      <c r="J7" s="13" t="s">
        <v>0</v>
      </c>
      <c r="K7" s="14" t="s">
        <v>1</v>
      </c>
      <c r="L7" s="39" t="s">
        <v>2</v>
      </c>
      <c r="M7" s="40"/>
      <c r="N7" s="13" t="s">
        <v>11</v>
      </c>
      <c r="O7" s="16"/>
    </row>
    <row r="8" spans="1:16" s="3" customFormat="1" ht="31.5" x14ac:dyDescent="0.25">
      <c r="A8" s="17" t="s">
        <v>14</v>
      </c>
      <c r="B8" s="33" t="s">
        <v>37</v>
      </c>
      <c r="C8" s="30">
        <v>705.37</v>
      </c>
      <c r="D8" s="30">
        <v>770.27</v>
      </c>
      <c r="E8" s="34">
        <v>740.64</v>
      </c>
      <c r="F8" s="28"/>
      <c r="G8" s="21"/>
      <c r="H8" s="21"/>
      <c r="I8" s="21"/>
      <c r="J8" s="11">
        <f t="shared" ref="J8:J11" si="0">ROUND(AVERAGE(C8:I8),2)</f>
        <v>738.76</v>
      </c>
      <c r="K8" s="29">
        <v>4</v>
      </c>
      <c r="L8" s="10">
        <f t="shared" ref="L8:L11" si="1">ROUND(_xlfn.STDEV.S(C8:I8)/J8*100,2)</f>
        <v>4.4000000000000004</v>
      </c>
      <c r="M8" s="32" t="str">
        <f t="shared" ref="M8:M11" si="2">IF(L8&lt;33,"&lt;33","&gt;33")</f>
        <v>&lt;33</v>
      </c>
      <c r="N8" s="31">
        <f t="shared" ref="N8:N11" si="3">(K8/(COUNT(C8:I8))*(C8+D8+E8+F8+G8+H8+I8))</f>
        <v>2955.0399999999995</v>
      </c>
      <c r="O8" s="16"/>
      <c r="P8" s="27"/>
    </row>
    <row r="9" spans="1:16" s="3" customFormat="1" ht="31.5" x14ac:dyDescent="0.25">
      <c r="A9" s="17" t="s">
        <v>15</v>
      </c>
      <c r="B9" s="33" t="s">
        <v>48</v>
      </c>
      <c r="C9" s="30">
        <v>48.13</v>
      </c>
      <c r="D9" s="30">
        <v>52.56</v>
      </c>
      <c r="E9" s="34">
        <v>50.54</v>
      </c>
      <c r="F9" s="28"/>
      <c r="G9" s="21"/>
      <c r="H9" s="21"/>
      <c r="I9" s="21"/>
      <c r="J9" s="11">
        <f t="shared" si="0"/>
        <v>50.41</v>
      </c>
      <c r="K9" s="29">
        <v>60</v>
      </c>
      <c r="L9" s="10">
        <f t="shared" si="1"/>
        <v>4.4000000000000004</v>
      </c>
      <c r="M9" s="32" t="str">
        <f t="shared" si="2"/>
        <v>&lt;33</v>
      </c>
      <c r="N9" s="31">
        <f t="shared" si="3"/>
        <v>3024.6</v>
      </c>
      <c r="O9" s="16"/>
      <c r="P9" s="27"/>
    </row>
    <row r="10" spans="1:16" s="3" customFormat="1" ht="15.75" x14ac:dyDescent="0.25">
      <c r="A10" s="17" t="s">
        <v>19</v>
      </c>
      <c r="B10" s="33" t="s">
        <v>38</v>
      </c>
      <c r="C10" s="30">
        <v>327.13</v>
      </c>
      <c r="D10" s="30">
        <v>357.17</v>
      </c>
      <c r="E10" s="34">
        <v>343.43</v>
      </c>
      <c r="F10" s="28"/>
      <c r="G10" s="21"/>
      <c r="H10" s="21"/>
      <c r="I10" s="21"/>
      <c r="J10" s="11">
        <f t="shared" si="0"/>
        <v>342.58</v>
      </c>
      <c r="K10" s="29">
        <v>5</v>
      </c>
      <c r="L10" s="10">
        <f t="shared" si="1"/>
        <v>4.3899999999999997</v>
      </c>
      <c r="M10" s="32" t="str">
        <f t="shared" si="2"/>
        <v>&lt;33</v>
      </c>
      <c r="N10" s="31">
        <f t="shared" si="3"/>
        <v>1712.8833333333334</v>
      </c>
      <c r="O10" s="16"/>
      <c r="P10" s="27"/>
    </row>
    <row r="11" spans="1:16" s="3" customFormat="1" ht="31.5" x14ac:dyDescent="0.25">
      <c r="A11" s="17" t="s">
        <v>20</v>
      </c>
      <c r="B11" s="33" t="s">
        <v>49</v>
      </c>
      <c r="C11" s="30">
        <v>17.36</v>
      </c>
      <c r="D11" s="30">
        <v>18.96</v>
      </c>
      <c r="E11" s="34">
        <v>18.23</v>
      </c>
      <c r="F11" s="28"/>
      <c r="G11" s="21"/>
      <c r="H11" s="21"/>
      <c r="I11" s="21"/>
      <c r="J11" s="11">
        <f t="shared" si="0"/>
        <v>18.18</v>
      </c>
      <c r="K11" s="29">
        <v>30</v>
      </c>
      <c r="L11" s="10">
        <f t="shared" si="1"/>
        <v>4.41</v>
      </c>
      <c r="M11" s="32" t="str">
        <f t="shared" si="2"/>
        <v>&lt;33</v>
      </c>
      <c r="N11" s="31">
        <f t="shared" si="3"/>
        <v>545.5</v>
      </c>
      <c r="O11" s="16"/>
      <c r="P11" s="27"/>
    </row>
    <row r="12" spans="1:16" s="3" customFormat="1" ht="31.5" x14ac:dyDescent="0.25">
      <c r="A12" s="17" t="s">
        <v>21</v>
      </c>
      <c r="B12" s="33" t="s">
        <v>50</v>
      </c>
      <c r="C12" s="30">
        <v>146.06</v>
      </c>
      <c r="D12" s="30">
        <v>159.49</v>
      </c>
      <c r="E12" s="34">
        <v>153.36000000000001</v>
      </c>
      <c r="F12" s="28"/>
      <c r="G12" s="21"/>
      <c r="H12" s="21"/>
      <c r="I12" s="21"/>
      <c r="J12" s="11">
        <f t="shared" ref="J12:J26" si="4">ROUND(AVERAGE(C12:I12),2)</f>
        <v>152.97</v>
      </c>
      <c r="K12" s="29">
        <v>4</v>
      </c>
      <c r="L12" s="10">
        <f t="shared" ref="L12:L26" si="5">ROUND(_xlfn.STDEV.S(C12:I12)/J12*100,2)</f>
        <v>4.4000000000000004</v>
      </c>
      <c r="M12" s="32" t="str">
        <f t="shared" ref="M12:M26" si="6">IF(L12&lt;33,"&lt;33","&gt;33")</f>
        <v>&lt;33</v>
      </c>
      <c r="N12" s="31">
        <f t="shared" ref="N12:N26" si="7">(K12/(COUNT(C12:I12))*(C12+D12+E12+F12+G12+H12+I12))</f>
        <v>611.88</v>
      </c>
      <c r="O12" s="16"/>
      <c r="P12" s="27"/>
    </row>
    <row r="13" spans="1:16" s="3" customFormat="1" ht="31.5" x14ac:dyDescent="0.25">
      <c r="A13" s="17" t="s">
        <v>22</v>
      </c>
      <c r="B13" s="33" t="s">
        <v>39</v>
      </c>
      <c r="C13" s="30">
        <v>93.9</v>
      </c>
      <c r="D13" s="30">
        <v>102.54</v>
      </c>
      <c r="E13" s="34">
        <v>98.6</v>
      </c>
      <c r="F13" s="28"/>
      <c r="G13" s="21"/>
      <c r="H13" s="21"/>
      <c r="I13" s="21"/>
      <c r="J13" s="11">
        <f t="shared" si="4"/>
        <v>98.35</v>
      </c>
      <c r="K13" s="29">
        <v>100</v>
      </c>
      <c r="L13" s="10">
        <f t="shared" si="5"/>
        <v>4.4000000000000004</v>
      </c>
      <c r="M13" s="32" t="str">
        <f t="shared" si="6"/>
        <v>&lt;33</v>
      </c>
      <c r="N13" s="31">
        <f t="shared" si="7"/>
        <v>9834.6666666666661</v>
      </c>
      <c r="O13" s="16"/>
      <c r="P13" s="27"/>
    </row>
    <row r="14" spans="1:16" s="3" customFormat="1" ht="31.5" x14ac:dyDescent="0.25">
      <c r="A14" s="17" t="s">
        <v>23</v>
      </c>
      <c r="B14" s="33" t="s">
        <v>40</v>
      </c>
      <c r="C14" s="30">
        <v>39.81</v>
      </c>
      <c r="D14" s="30">
        <v>43.47</v>
      </c>
      <c r="E14" s="34">
        <v>41.8</v>
      </c>
      <c r="F14" s="28"/>
      <c r="G14" s="21"/>
      <c r="H14" s="21"/>
      <c r="I14" s="21"/>
      <c r="J14" s="11">
        <f t="shared" si="4"/>
        <v>41.69</v>
      </c>
      <c r="K14" s="29">
        <v>100</v>
      </c>
      <c r="L14" s="10">
        <f t="shared" si="5"/>
        <v>4.4000000000000004</v>
      </c>
      <c r="M14" s="32" t="str">
        <f t="shared" si="6"/>
        <v>&lt;33</v>
      </c>
      <c r="N14" s="31">
        <f t="shared" si="7"/>
        <v>4169.3333333333339</v>
      </c>
      <c r="O14" s="16"/>
      <c r="P14" s="27"/>
    </row>
    <row r="15" spans="1:16" s="3" customFormat="1" ht="15.75" x14ac:dyDescent="0.25">
      <c r="A15" s="17" t="s">
        <v>24</v>
      </c>
      <c r="B15" s="33" t="s">
        <v>41</v>
      </c>
      <c r="C15" s="30">
        <v>60.66</v>
      </c>
      <c r="D15" s="30">
        <v>66.239999999999995</v>
      </c>
      <c r="E15" s="34">
        <v>63.69</v>
      </c>
      <c r="F15" s="28"/>
      <c r="G15" s="21"/>
      <c r="H15" s="21"/>
      <c r="I15" s="21"/>
      <c r="J15" s="11">
        <f t="shared" si="4"/>
        <v>63.53</v>
      </c>
      <c r="K15" s="29">
        <v>5</v>
      </c>
      <c r="L15" s="10">
        <f t="shared" si="5"/>
        <v>4.4000000000000004</v>
      </c>
      <c r="M15" s="32" t="str">
        <f t="shared" si="6"/>
        <v>&lt;33</v>
      </c>
      <c r="N15" s="31">
        <f t="shared" si="7"/>
        <v>317.64999999999998</v>
      </c>
      <c r="O15" s="16"/>
      <c r="P15" s="27"/>
    </row>
    <row r="16" spans="1:16" s="3" customFormat="1" ht="31.5" x14ac:dyDescent="0.25">
      <c r="A16" s="17" t="s">
        <v>25</v>
      </c>
      <c r="B16" s="33" t="s">
        <v>51</v>
      </c>
      <c r="C16" s="30">
        <v>55.94</v>
      </c>
      <c r="D16" s="30">
        <v>61.09</v>
      </c>
      <c r="E16" s="34">
        <v>58.74</v>
      </c>
      <c r="F16" s="28"/>
      <c r="G16" s="21"/>
      <c r="H16" s="21"/>
      <c r="I16" s="21"/>
      <c r="J16" s="11">
        <f t="shared" si="4"/>
        <v>58.59</v>
      </c>
      <c r="K16" s="29">
        <v>40</v>
      </c>
      <c r="L16" s="10">
        <f t="shared" si="5"/>
        <v>4.4000000000000004</v>
      </c>
      <c r="M16" s="32" t="str">
        <f t="shared" si="6"/>
        <v>&lt;33</v>
      </c>
      <c r="N16" s="31">
        <f t="shared" si="7"/>
        <v>2343.6000000000004</v>
      </c>
      <c r="O16" s="16"/>
      <c r="P16" s="27"/>
    </row>
    <row r="17" spans="1:16" s="3" customFormat="1" ht="47.25" x14ac:dyDescent="0.25">
      <c r="A17" s="17" t="s">
        <v>26</v>
      </c>
      <c r="B17" s="33" t="s">
        <v>42</v>
      </c>
      <c r="C17" s="30">
        <v>55.02</v>
      </c>
      <c r="D17" s="30">
        <v>60.08</v>
      </c>
      <c r="E17" s="34">
        <v>57.77</v>
      </c>
      <c r="F17" s="28"/>
      <c r="G17" s="21"/>
      <c r="H17" s="21"/>
      <c r="I17" s="21"/>
      <c r="J17" s="11">
        <f t="shared" si="4"/>
        <v>57.62</v>
      </c>
      <c r="K17" s="29">
        <v>5</v>
      </c>
      <c r="L17" s="10">
        <f t="shared" si="5"/>
        <v>4.4000000000000004</v>
      </c>
      <c r="M17" s="32" t="str">
        <f t="shared" si="6"/>
        <v>&lt;33</v>
      </c>
      <c r="N17" s="31">
        <f t="shared" si="7"/>
        <v>288.11666666666667</v>
      </c>
      <c r="O17" s="16"/>
      <c r="P17" s="27"/>
    </row>
    <row r="18" spans="1:16" s="3" customFormat="1" ht="47.25" x14ac:dyDescent="0.25">
      <c r="A18" s="17" t="s">
        <v>27</v>
      </c>
      <c r="B18" s="33" t="s">
        <v>43</v>
      </c>
      <c r="C18" s="30">
        <v>61.69</v>
      </c>
      <c r="D18" s="30">
        <v>67.36</v>
      </c>
      <c r="E18" s="34">
        <v>64.77</v>
      </c>
      <c r="F18" s="28"/>
      <c r="G18" s="21"/>
      <c r="H18" s="21"/>
      <c r="I18" s="21"/>
      <c r="J18" s="11">
        <f t="shared" si="4"/>
        <v>64.61</v>
      </c>
      <c r="K18" s="29">
        <v>10</v>
      </c>
      <c r="L18" s="10">
        <f t="shared" si="5"/>
        <v>4.3899999999999997</v>
      </c>
      <c r="M18" s="32" t="str">
        <f t="shared" si="6"/>
        <v>&lt;33</v>
      </c>
      <c r="N18" s="31">
        <f t="shared" si="7"/>
        <v>646.06666666666672</v>
      </c>
      <c r="O18" s="16"/>
      <c r="P18" s="27"/>
    </row>
    <row r="19" spans="1:16" s="3" customFormat="1" ht="15.75" x14ac:dyDescent="0.25">
      <c r="A19" s="17" t="s">
        <v>28</v>
      </c>
      <c r="B19" s="33" t="s">
        <v>44</v>
      </c>
      <c r="C19" s="30">
        <v>36.909999999999997</v>
      </c>
      <c r="D19" s="30">
        <v>40.31</v>
      </c>
      <c r="E19" s="34">
        <v>38.76</v>
      </c>
      <c r="F19" s="28"/>
      <c r="G19" s="21"/>
      <c r="H19" s="21"/>
      <c r="I19" s="21"/>
      <c r="J19" s="11">
        <f t="shared" si="4"/>
        <v>38.659999999999997</v>
      </c>
      <c r="K19" s="29">
        <v>60</v>
      </c>
      <c r="L19" s="10">
        <f t="shared" si="5"/>
        <v>4.4000000000000004</v>
      </c>
      <c r="M19" s="32" t="str">
        <f t="shared" si="6"/>
        <v>&lt;33</v>
      </c>
      <c r="N19" s="31">
        <f t="shared" si="7"/>
        <v>2319.6</v>
      </c>
      <c r="O19" s="16"/>
      <c r="P19" s="27"/>
    </row>
    <row r="20" spans="1:16" s="3" customFormat="1" ht="15.75" x14ac:dyDescent="0.25">
      <c r="A20" s="17" t="s">
        <v>29</v>
      </c>
      <c r="B20" s="33" t="s">
        <v>45</v>
      </c>
      <c r="C20" s="30">
        <v>18.84</v>
      </c>
      <c r="D20" s="30">
        <v>20.57</v>
      </c>
      <c r="E20" s="34">
        <v>19.78</v>
      </c>
      <c r="F20" s="28"/>
      <c r="G20" s="21"/>
      <c r="H20" s="21"/>
      <c r="I20" s="21"/>
      <c r="J20" s="11">
        <f t="shared" si="4"/>
        <v>19.73</v>
      </c>
      <c r="K20" s="29">
        <v>30</v>
      </c>
      <c r="L20" s="10">
        <f t="shared" si="5"/>
        <v>4.3899999999999997</v>
      </c>
      <c r="M20" s="32" t="str">
        <f t="shared" si="6"/>
        <v>&lt;33</v>
      </c>
      <c r="N20" s="31">
        <f t="shared" si="7"/>
        <v>591.9</v>
      </c>
      <c r="O20" s="16"/>
      <c r="P20" s="27"/>
    </row>
    <row r="21" spans="1:16" s="3" customFormat="1" ht="15.75" x14ac:dyDescent="0.25">
      <c r="A21" s="17" t="s">
        <v>30</v>
      </c>
      <c r="B21" s="33" t="s">
        <v>46</v>
      </c>
      <c r="C21" s="30">
        <v>54.23</v>
      </c>
      <c r="D21" s="30">
        <v>59.22</v>
      </c>
      <c r="E21" s="34">
        <v>56.94</v>
      </c>
      <c r="F21" s="28"/>
      <c r="G21" s="21"/>
      <c r="H21" s="21"/>
      <c r="I21" s="21"/>
      <c r="J21" s="11">
        <f t="shared" si="4"/>
        <v>56.8</v>
      </c>
      <c r="K21" s="29">
        <v>10</v>
      </c>
      <c r="L21" s="10">
        <f t="shared" si="5"/>
        <v>4.4000000000000004</v>
      </c>
      <c r="M21" s="32" t="str">
        <f t="shared" si="6"/>
        <v>&lt;33</v>
      </c>
      <c r="N21" s="31">
        <f t="shared" si="7"/>
        <v>567.9666666666667</v>
      </c>
      <c r="O21" s="16"/>
      <c r="P21" s="27"/>
    </row>
    <row r="22" spans="1:16" s="3" customFormat="1" ht="31.5" x14ac:dyDescent="0.25">
      <c r="A22" s="17" t="s">
        <v>31</v>
      </c>
      <c r="B22" s="33" t="s">
        <v>47</v>
      </c>
      <c r="C22" s="30">
        <v>589.98</v>
      </c>
      <c r="D22" s="30">
        <v>644.26</v>
      </c>
      <c r="E22" s="34">
        <v>619.48</v>
      </c>
      <c r="F22" s="28"/>
      <c r="G22" s="21"/>
      <c r="H22" s="21"/>
      <c r="I22" s="21"/>
      <c r="J22" s="11">
        <f t="shared" si="4"/>
        <v>617.91</v>
      </c>
      <c r="K22" s="29">
        <v>15</v>
      </c>
      <c r="L22" s="10">
        <f t="shared" si="5"/>
        <v>4.4000000000000004</v>
      </c>
      <c r="M22" s="32" t="str">
        <f t="shared" si="6"/>
        <v>&lt;33</v>
      </c>
      <c r="N22" s="31">
        <f t="shared" si="7"/>
        <v>9268.6</v>
      </c>
      <c r="O22" s="16"/>
      <c r="P22" s="27"/>
    </row>
    <row r="23" spans="1:16" s="3" customFormat="1" ht="31.5" x14ac:dyDescent="0.25">
      <c r="A23" s="17" t="s">
        <v>32</v>
      </c>
      <c r="B23" s="33" t="s">
        <v>52</v>
      </c>
      <c r="C23" s="30">
        <v>80.52</v>
      </c>
      <c r="D23" s="30">
        <v>87.93</v>
      </c>
      <c r="E23" s="34">
        <v>84.55</v>
      </c>
      <c r="F23" s="28"/>
      <c r="G23" s="21"/>
      <c r="H23" s="21"/>
      <c r="I23" s="21"/>
      <c r="J23" s="11">
        <f t="shared" si="4"/>
        <v>84.33</v>
      </c>
      <c r="K23" s="29">
        <v>10</v>
      </c>
      <c r="L23" s="10">
        <f t="shared" si="5"/>
        <v>4.4000000000000004</v>
      </c>
      <c r="M23" s="32" t="str">
        <f t="shared" si="6"/>
        <v>&lt;33</v>
      </c>
      <c r="N23" s="31">
        <f t="shared" si="7"/>
        <v>843.33333333333337</v>
      </c>
      <c r="O23" s="16"/>
      <c r="P23" s="27"/>
    </row>
    <row r="24" spans="1:16" s="3" customFormat="1" ht="31.5" x14ac:dyDescent="0.25">
      <c r="A24" s="17" t="s">
        <v>33</v>
      </c>
      <c r="B24" s="33" t="s">
        <v>53</v>
      </c>
      <c r="C24" s="30">
        <v>98.02</v>
      </c>
      <c r="D24" s="30">
        <v>107.04</v>
      </c>
      <c r="E24" s="34">
        <v>102.92</v>
      </c>
      <c r="F24" s="28"/>
      <c r="G24" s="21"/>
      <c r="H24" s="21"/>
      <c r="I24" s="21"/>
      <c r="J24" s="11">
        <f t="shared" si="4"/>
        <v>102.66</v>
      </c>
      <c r="K24" s="29">
        <v>10</v>
      </c>
      <c r="L24" s="10">
        <f t="shared" si="5"/>
        <v>4.4000000000000004</v>
      </c>
      <c r="M24" s="32" t="str">
        <f t="shared" si="6"/>
        <v>&lt;33</v>
      </c>
      <c r="N24" s="31">
        <f t="shared" si="7"/>
        <v>1026.6000000000001</v>
      </c>
      <c r="O24" s="16"/>
      <c r="P24" s="27"/>
    </row>
    <row r="25" spans="1:16" s="3" customFormat="1" ht="31.5" x14ac:dyDescent="0.25">
      <c r="A25" s="17" t="s">
        <v>34</v>
      </c>
      <c r="B25" s="33" t="s">
        <v>54</v>
      </c>
      <c r="C25" s="30">
        <v>133.33000000000001</v>
      </c>
      <c r="D25" s="30">
        <v>145.6</v>
      </c>
      <c r="E25" s="34">
        <v>140</v>
      </c>
      <c r="F25" s="28"/>
      <c r="G25" s="21"/>
      <c r="H25" s="21"/>
      <c r="I25" s="21"/>
      <c r="J25" s="11">
        <f t="shared" si="4"/>
        <v>139.63999999999999</v>
      </c>
      <c r="K25" s="29">
        <v>5</v>
      </c>
      <c r="L25" s="10">
        <f t="shared" si="5"/>
        <v>4.4000000000000004</v>
      </c>
      <c r="M25" s="32" t="str">
        <f t="shared" si="6"/>
        <v>&lt;33</v>
      </c>
      <c r="N25" s="31">
        <f t="shared" si="7"/>
        <v>698.2166666666667</v>
      </c>
      <c r="O25" s="16"/>
      <c r="P25" s="27"/>
    </row>
    <row r="26" spans="1:16" s="3" customFormat="1" ht="31.5" x14ac:dyDescent="0.25">
      <c r="A26" s="17" t="s">
        <v>35</v>
      </c>
      <c r="B26" s="33" t="s">
        <v>55</v>
      </c>
      <c r="C26" s="30">
        <v>1072.45</v>
      </c>
      <c r="D26" s="30">
        <v>1171.1099999999999</v>
      </c>
      <c r="E26" s="34">
        <v>1126.07</v>
      </c>
      <c r="F26" s="28"/>
      <c r="G26" s="21"/>
      <c r="H26" s="21"/>
      <c r="I26" s="21"/>
      <c r="J26" s="11">
        <f t="shared" si="4"/>
        <v>1123.21</v>
      </c>
      <c r="K26" s="29">
        <v>1</v>
      </c>
      <c r="L26" s="10">
        <f t="shared" si="5"/>
        <v>4.4000000000000004</v>
      </c>
      <c r="M26" s="32" t="str">
        <f t="shared" si="6"/>
        <v>&lt;33</v>
      </c>
      <c r="N26" s="31">
        <f t="shared" si="7"/>
        <v>1123.21</v>
      </c>
      <c r="O26" s="16"/>
      <c r="P26" s="27"/>
    </row>
    <row r="27" spans="1:16" ht="21.75" customHeight="1" x14ac:dyDescent="0.25">
      <c r="A27" s="22"/>
      <c r="B27" s="41"/>
      <c r="C27" s="41"/>
      <c r="D27" s="41"/>
      <c r="E27" s="41"/>
      <c r="F27" s="42"/>
      <c r="G27" s="42"/>
      <c r="H27" s="42"/>
      <c r="I27" s="42"/>
      <c r="J27" s="42"/>
      <c r="K27" s="41"/>
      <c r="L27" s="42"/>
      <c r="M27" s="43"/>
      <c r="N27" s="2" t="s">
        <v>7</v>
      </c>
    </row>
    <row r="28" spans="1:16" s="7" customFormat="1" ht="21.75" customHeight="1" x14ac:dyDescent="0.25">
      <c r="A28" s="22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4"/>
      <c r="N28" s="2">
        <f>SUM(N8:N26)</f>
        <v>42888.763333333336</v>
      </c>
      <c r="O28" s="16"/>
    </row>
    <row r="29" spans="1:16" x14ac:dyDescent="0.25">
      <c r="A29" s="22"/>
      <c r="B29" s="25"/>
      <c r="D29" s="19"/>
      <c r="E29" s="20"/>
      <c r="F29" s="20"/>
      <c r="G29" s="20"/>
      <c r="H29" s="20"/>
      <c r="I29" s="20"/>
      <c r="L29" s="4"/>
      <c r="N29" s="12"/>
    </row>
    <row r="30" spans="1:16" x14ac:dyDescent="0.25">
      <c r="A30" s="9"/>
      <c r="D30" s="19"/>
      <c r="E30" s="20"/>
      <c r="F30" s="20"/>
      <c r="G30" s="20"/>
      <c r="H30" s="20"/>
      <c r="I30" s="20"/>
      <c r="L30" s="4"/>
      <c r="N30" s="2" t="s">
        <v>12</v>
      </c>
    </row>
    <row r="31" spans="1:16" x14ac:dyDescent="0.25">
      <c r="A31" s="9"/>
      <c r="L31" s="4"/>
      <c r="N31" s="2">
        <f>N28*0.05</f>
        <v>2144.4381666666668</v>
      </c>
    </row>
    <row r="32" spans="1:16" x14ac:dyDescent="0.25">
      <c r="A32" s="9"/>
      <c r="L32" s="4"/>
      <c r="N32" s="2" t="s">
        <v>13</v>
      </c>
    </row>
    <row r="33" spans="1:17" x14ac:dyDescent="0.25">
      <c r="A33" s="18"/>
      <c r="K33" s="4"/>
      <c r="L33" s="4"/>
      <c r="M33" s="4"/>
      <c r="N33" s="2">
        <f>N28*0.3</f>
        <v>12866.629000000001</v>
      </c>
    </row>
    <row r="34" spans="1:17" s="6" customFormat="1" x14ac:dyDescent="0.25">
      <c r="A34" s="18"/>
      <c r="B34" s="26"/>
      <c r="C34" s="4"/>
      <c r="D34" s="4"/>
      <c r="E34" s="4"/>
      <c r="F34" s="4"/>
      <c r="G34" s="4"/>
      <c r="H34" s="4"/>
      <c r="I34" s="4"/>
      <c r="J34" s="5"/>
      <c r="L34" s="5"/>
      <c r="M34" s="5"/>
      <c r="N34" s="5"/>
      <c r="O34" s="23"/>
      <c r="P34" s="1"/>
      <c r="Q34" s="1"/>
    </row>
    <row r="35" spans="1:17" s="6" customFormat="1" x14ac:dyDescent="0.25">
      <c r="A35" s="18"/>
      <c r="B35" s="26"/>
      <c r="C35" s="4"/>
      <c r="D35" s="4"/>
      <c r="E35" s="4"/>
      <c r="F35" s="4"/>
      <c r="G35" s="4"/>
      <c r="H35" s="4"/>
      <c r="I35" s="4"/>
      <c r="J35" s="5"/>
      <c r="L35" s="5"/>
      <c r="M35" s="5"/>
      <c r="N35" s="5"/>
      <c r="O35" s="23"/>
      <c r="P35" s="1"/>
      <c r="Q35" s="1"/>
    </row>
    <row r="36" spans="1:17" s="6" customFormat="1" x14ac:dyDescent="0.25">
      <c r="A36" s="8"/>
      <c r="B36" s="26"/>
      <c r="C36" s="4"/>
      <c r="D36" s="4"/>
      <c r="E36" s="4"/>
      <c r="F36" s="4"/>
      <c r="G36" s="4"/>
      <c r="H36" s="4"/>
      <c r="I36" s="4"/>
      <c r="J36" s="5"/>
      <c r="L36" s="5"/>
      <c r="M36" s="5"/>
      <c r="N36" s="5"/>
      <c r="O36" s="23"/>
      <c r="P36" s="1"/>
      <c r="Q36" s="1"/>
    </row>
    <row r="37" spans="1:17" s="6" customFormat="1" x14ac:dyDescent="0.25">
      <c r="A37" s="5"/>
      <c r="B37" s="26"/>
      <c r="C37" s="4"/>
      <c r="D37" s="4"/>
      <c r="E37" s="4"/>
      <c r="F37" s="4"/>
      <c r="G37" s="4"/>
      <c r="H37" s="4"/>
      <c r="I37" s="4"/>
      <c r="J37" s="4"/>
      <c r="L37" s="5"/>
      <c r="M37" s="5"/>
      <c r="N37" s="5"/>
      <c r="O37" s="23"/>
      <c r="P37" s="1"/>
      <c r="Q37" s="1"/>
    </row>
    <row r="38" spans="1:17" s="6" customFormat="1" x14ac:dyDescent="0.25">
      <c r="A38" s="5"/>
      <c r="B38" s="26"/>
      <c r="C38" s="4"/>
      <c r="D38" s="4"/>
      <c r="E38" s="4"/>
      <c r="F38" s="4"/>
      <c r="G38" s="4"/>
      <c r="H38" s="4"/>
      <c r="I38" s="4"/>
      <c r="J38" s="5"/>
      <c r="L38" s="5"/>
      <c r="M38" s="5"/>
      <c r="N38" s="5"/>
      <c r="O38" s="23"/>
      <c r="P38" s="1"/>
      <c r="Q38" s="1"/>
    </row>
    <row r="39" spans="1:17" s="6" customFormat="1" x14ac:dyDescent="0.25">
      <c r="A39" s="5"/>
      <c r="B39" s="26"/>
      <c r="C39" s="4"/>
      <c r="D39" s="4"/>
      <c r="E39" s="4"/>
      <c r="F39" s="4"/>
      <c r="G39" s="4"/>
      <c r="H39" s="4"/>
      <c r="I39" s="4"/>
      <c r="J39" s="5"/>
      <c r="L39" s="5"/>
      <c r="M39" s="5"/>
      <c r="N39" s="5"/>
      <c r="O39" s="23"/>
      <c r="P39" s="1"/>
      <c r="Q39" s="1"/>
    </row>
    <row r="40" spans="1:17" s="6" customFormat="1" x14ac:dyDescent="0.25">
      <c r="A40" s="5"/>
      <c r="B40" s="26"/>
      <c r="C40" s="4"/>
      <c r="D40" s="4"/>
      <c r="E40" s="4"/>
      <c r="F40" s="4"/>
      <c r="G40" s="4"/>
      <c r="H40" s="4"/>
      <c r="I40" s="4"/>
      <c r="J40" s="5"/>
      <c r="L40" s="5"/>
      <c r="M40" s="5"/>
      <c r="N40" s="5"/>
      <c r="O40" s="23"/>
      <c r="P40" s="1"/>
      <c r="Q40" s="1"/>
    </row>
    <row r="41" spans="1:17" s="6" customFormat="1" x14ac:dyDescent="0.25">
      <c r="A41" s="5"/>
      <c r="B41" s="26"/>
      <c r="C41" s="4"/>
      <c r="D41" s="4"/>
      <c r="E41" s="4"/>
      <c r="F41" s="4"/>
      <c r="G41" s="4"/>
      <c r="H41" s="4"/>
      <c r="I41" s="4"/>
      <c r="J41" s="5"/>
      <c r="L41" s="5"/>
      <c r="M41" s="5"/>
      <c r="N41" s="5"/>
      <c r="O41" s="23"/>
      <c r="P41" s="1"/>
      <c r="Q41" s="1"/>
    </row>
    <row r="42" spans="1:17" s="6" customFormat="1" x14ac:dyDescent="0.25">
      <c r="A42" s="5"/>
      <c r="B42" s="26"/>
      <c r="C42" s="4"/>
      <c r="D42" s="4"/>
      <c r="E42" s="4"/>
      <c r="F42" s="4"/>
      <c r="G42" s="4"/>
      <c r="H42" s="4"/>
      <c r="I42" s="4"/>
      <c r="J42" s="5"/>
      <c r="L42" s="5"/>
      <c r="M42" s="5"/>
      <c r="N42" s="5"/>
      <c r="O42" s="23"/>
      <c r="P42" s="1"/>
      <c r="Q42" s="1"/>
    </row>
  </sheetData>
  <autoFilter ref="A7:N28" xr:uid="{C567246F-E8A8-4FAB-B2F8-6C94E1B84AE8}">
    <filterColumn colId="11" showButton="0"/>
  </autoFilter>
  <mergeCells count="4">
    <mergeCell ref="A1:N3"/>
    <mergeCell ref="A4:N6"/>
    <mergeCell ref="L7:M7"/>
    <mergeCell ref="B27:M28"/>
  </mergeCells>
  <phoneticPr fontId="3" type="noConversion"/>
  <conditionalFormatting sqref="M8:M26">
    <cfRule type="cellIs" dxfId="0" priority="1" operator="equal">
      <formula>"&gt;33"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Дибаева</dc:creator>
  <cp:lastModifiedBy>User22</cp:lastModifiedBy>
  <cp:lastPrinted>2022-02-25T05:33:42Z</cp:lastPrinted>
  <dcterms:created xsi:type="dcterms:W3CDTF">2021-04-05T09:35:27Z</dcterms:created>
  <dcterms:modified xsi:type="dcterms:W3CDTF">2024-02-01T11:54:39Z</dcterms:modified>
</cp:coreProperties>
</file>