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оизв контроль\"/>
    </mc:Choice>
  </mc:AlternateContent>
  <xr:revisionPtr revIDLastSave="0" documentId="13_ncr:1_{674E1C69-2789-4EBF-9B09-833E3DA5D58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контрол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0" i="1" l="1"/>
  <c r="N39" i="1"/>
  <c r="N9" i="1"/>
  <c r="N4" i="1"/>
  <c r="K5" i="1" l="1"/>
  <c r="L5" i="1" s="1"/>
  <c r="M5" i="1" s="1"/>
  <c r="N5" i="1" s="1"/>
  <c r="K6" i="1"/>
  <c r="L6" i="1" s="1"/>
  <c r="M6" i="1" s="1"/>
  <c r="N6" i="1" s="1"/>
  <c r="K7" i="1"/>
  <c r="L7" i="1" s="1"/>
  <c r="M7" i="1" s="1"/>
  <c r="N7" i="1" s="1"/>
  <c r="K8" i="1"/>
  <c r="L8" i="1" s="1"/>
  <c r="M8" i="1" s="1"/>
  <c r="N8" i="1" s="1"/>
  <c r="K9" i="1"/>
  <c r="L9" i="1" s="1"/>
  <c r="M9" i="1" s="1"/>
  <c r="K10" i="1"/>
  <c r="L10" i="1" s="1"/>
  <c r="M10" i="1" s="1"/>
  <c r="N10" i="1" s="1"/>
  <c r="K11" i="1"/>
  <c r="L11" i="1" s="1"/>
  <c r="M11" i="1" s="1"/>
  <c r="N11" i="1" s="1"/>
  <c r="K12" i="1"/>
  <c r="L12" i="1" s="1"/>
  <c r="M12" i="1" s="1"/>
  <c r="N12" i="1" s="1"/>
  <c r="K13" i="1"/>
  <c r="L13" i="1" s="1"/>
  <c r="M13" i="1" s="1"/>
  <c r="N13" i="1" s="1"/>
  <c r="K14" i="1"/>
  <c r="L14" i="1" s="1"/>
  <c r="M14" i="1" s="1"/>
  <c r="N14" i="1" s="1"/>
  <c r="K15" i="1"/>
  <c r="L15" i="1" s="1"/>
  <c r="M15" i="1" s="1"/>
  <c r="N15" i="1" s="1"/>
  <c r="K16" i="1"/>
  <c r="L16" i="1" s="1"/>
  <c r="M16" i="1" s="1"/>
  <c r="N16" i="1" s="1"/>
  <c r="K17" i="1"/>
  <c r="L17" i="1" s="1"/>
  <c r="M17" i="1" s="1"/>
  <c r="N17" i="1" s="1"/>
  <c r="K18" i="1"/>
  <c r="L18" i="1" s="1"/>
  <c r="M18" i="1" s="1"/>
  <c r="N18" i="1" s="1"/>
  <c r="K19" i="1"/>
  <c r="L19" i="1" s="1"/>
  <c r="M19" i="1" s="1"/>
  <c r="N19" i="1" s="1"/>
  <c r="K20" i="1"/>
  <c r="L20" i="1" s="1"/>
  <c r="M20" i="1" s="1"/>
  <c r="N20" i="1" s="1"/>
  <c r="K21" i="1"/>
  <c r="L21" i="1" s="1"/>
  <c r="M21" i="1" s="1"/>
  <c r="N21" i="1" s="1"/>
  <c r="K22" i="1"/>
  <c r="L22" i="1" s="1"/>
  <c r="M22" i="1" s="1"/>
  <c r="N22" i="1" s="1"/>
  <c r="K23" i="1"/>
  <c r="L23" i="1" s="1"/>
  <c r="M23" i="1" s="1"/>
  <c r="N23" i="1" s="1"/>
  <c r="K24" i="1"/>
  <c r="L24" i="1" s="1"/>
  <c r="M24" i="1" s="1"/>
  <c r="N24" i="1" s="1"/>
  <c r="K25" i="1"/>
  <c r="L25" i="1" s="1"/>
  <c r="M25" i="1" s="1"/>
  <c r="N25" i="1" s="1"/>
  <c r="K26" i="1"/>
  <c r="L26" i="1" s="1"/>
  <c r="M26" i="1" s="1"/>
  <c r="N26" i="1" s="1"/>
  <c r="K27" i="1"/>
  <c r="L27" i="1" s="1"/>
  <c r="M27" i="1" s="1"/>
  <c r="N27" i="1" s="1"/>
  <c r="K28" i="1"/>
  <c r="L28" i="1" s="1"/>
  <c r="M28" i="1" s="1"/>
  <c r="N28" i="1" s="1"/>
  <c r="K29" i="1"/>
  <c r="L29" i="1" s="1"/>
  <c r="M29" i="1" s="1"/>
  <c r="N29" i="1" s="1"/>
  <c r="K30" i="1"/>
  <c r="L30" i="1" s="1"/>
  <c r="M30" i="1" s="1"/>
  <c r="N30" i="1" s="1"/>
  <c r="K31" i="1"/>
  <c r="L31" i="1" s="1"/>
  <c r="M31" i="1" s="1"/>
  <c r="N31" i="1" s="1"/>
  <c r="K32" i="1"/>
  <c r="L32" i="1" s="1"/>
  <c r="M32" i="1" s="1"/>
  <c r="N32" i="1" s="1"/>
  <c r="K33" i="1"/>
  <c r="L33" i="1" s="1"/>
  <c r="M33" i="1" s="1"/>
  <c r="N33" i="1" s="1"/>
  <c r="K34" i="1"/>
  <c r="L34" i="1" s="1"/>
  <c r="M34" i="1" s="1"/>
  <c r="N34" i="1" s="1"/>
  <c r="K35" i="1"/>
  <c r="L35" i="1" s="1"/>
  <c r="M35" i="1" s="1"/>
  <c r="N35" i="1" s="1"/>
  <c r="K36" i="1"/>
  <c r="L36" i="1" s="1"/>
  <c r="M36" i="1" s="1"/>
  <c r="N36" i="1" s="1"/>
  <c r="K37" i="1"/>
  <c r="L37" i="1" s="1"/>
  <c r="M37" i="1" s="1"/>
  <c r="N37" i="1" s="1"/>
  <c r="K38" i="1"/>
  <c r="L38" i="1" s="1"/>
  <c r="M38" i="1" s="1"/>
  <c r="N38" i="1" s="1"/>
  <c r="K39" i="1"/>
  <c r="L39" i="1" s="1"/>
  <c r="M39" i="1" s="1"/>
  <c r="K4" i="1"/>
  <c r="L4" i="1" s="1"/>
  <c r="M4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" i="1"/>
  <c r="I5" i="1"/>
  <c r="I4" i="1"/>
  <c r="J20" i="1" l="1"/>
  <c r="J39" i="1"/>
  <c r="J26" i="1"/>
  <c r="J31" i="1"/>
  <c r="J23" i="1"/>
  <c r="J15" i="1"/>
  <c r="J6" i="1"/>
  <c r="J36" i="1"/>
  <c r="J28" i="1"/>
  <c r="J12" i="1"/>
  <c r="J34" i="1"/>
  <c r="J18" i="1"/>
  <c r="J9" i="1"/>
  <c r="J32" i="1"/>
  <c r="J24" i="1"/>
  <c r="J16" i="1"/>
  <c r="J11" i="1"/>
  <c r="J7" i="1"/>
  <c r="J38" i="1"/>
  <c r="J30" i="1"/>
  <c r="J22" i="1"/>
  <c r="J14" i="1"/>
  <c r="J37" i="1"/>
  <c r="J29" i="1"/>
  <c r="J21" i="1"/>
  <c r="J13" i="1"/>
  <c r="J35" i="1"/>
  <c r="J27" i="1"/>
  <c r="J19" i="1"/>
  <c r="J10" i="1"/>
  <c r="J33" i="1"/>
  <c r="J25" i="1"/>
  <c r="J17" i="1"/>
  <c r="J8" i="1"/>
  <c r="J5" i="1"/>
  <c r="J4" i="1"/>
</calcChain>
</file>

<file path=xl/sharedStrings.xml><?xml version="1.0" encoding="utf-8"?>
<sst xmlns="http://schemas.openxmlformats.org/spreadsheetml/2006/main" count="96" uniqueCount="61">
  <si>
    <t>№</t>
  </si>
  <si>
    <t xml:space="preserve">Наименование </t>
  </si>
  <si>
    <t>Ед. изм</t>
  </si>
  <si>
    <t xml:space="preserve">Необходимое для закупки количество </t>
  </si>
  <si>
    <t>Коммерческие предложения (руб./ед.изм.)</t>
  </si>
  <si>
    <t>Однородность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</si>
  <si>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</si>
  <si>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 xml:space="preserve">Поставщик №1 </t>
  </si>
  <si>
    <t xml:space="preserve">Поставщик №2  </t>
  </si>
  <si>
    <t xml:space="preserve">Поставщик №3 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</si>
  <si>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</si>
  <si>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</si>
  <si>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</si>
  <si>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</si>
  <si>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Главный бухгалтер</t>
  </si>
  <si>
    <t>Е.В. Нестерова</t>
  </si>
  <si>
    <r>
      <t xml:space="preserve">коэффициент вариации цен V (%)           </t>
    </r>
    <r>
      <rPr>
        <i/>
        <sz val="12"/>
        <color rgb="FF000000"/>
        <rFont val="Times New Roman"/>
        <family val="1"/>
        <charset val="204"/>
      </rPr>
      <t xml:space="preserve">         (не должен превышать 33%)</t>
    </r>
  </si>
  <si>
    <r>
      <t>Расчет Н(М)ЦД по формуле</t>
    </r>
    <r>
      <rPr>
        <sz val="12"/>
        <color rgb="FF000000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</si>
  <si>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 с учетом округления цены за единицу (руб.)</t>
  </si>
  <si>
    <t>К.В. Романова</t>
  </si>
  <si>
    <t xml:space="preserve">                    Экономист</t>
  </si>
  <si>
    <t>шт</t>
  </si>
  <si>
    <t>Итого</t>
  </si>
  <si>
    <t>Санитарно – бактериологическое исследование воды питьевой. Определение общих колиформных бактерий, терм толерантных бактерий, ГКБ фильтрационным методом, 1 исследование</t>
  </si>
  <si>
    <t>Санитарно – бактериологическое исследование воды питьевой. Определение колифагов (с обогощением), 1 исследование</t>
  </si>
  <si>
    <t>Выявление ДНК бактерий Leqionella pneumophilia в обьектах окружающей среды, 1 исследование</t>
  </si>
  <si>
    <t>Проведение токсилогических, гигиенических и иных видов оценок и экспертиз (1час)</t>
  </si>
  <si>
    <t>Санитарно- бактериологические  исследования смывов. Определение Staphylococcus aureus, 
1 исследование.</t>
  </si>
  <si>
    <t>Перевязочный материал и инструментарий на стерильность,1 исследование</t>
  </si>
  <si>
    <t>Смывы на стерильность</t>
  </si>
  <si>
    <t>Санитарно-бактериологические исследования смывов. Определение БГКП с использованием среды Кода</t>
  </si>
  <si>
    <t>Санитарно-бактериологические исследования пищевых продуктов: КМАФАнМ   1 исследование</t>
  </si>
  <si>
    <t>Санитарно – паразитологические исследования смывов (пыли) с поверхностей на яйца гельминтов микроскопия, 1 проба</t>
  </si>
  <si>
    <t>Санитарно-бактериологические исследования пищевых продуктов: Определение стафилококк ауреус1 исследование</t>
  </si>
  <si>
    <t>Санитарно-бактериологические исследования пищевых продуктов: Определение патогенных микроорганизмов, в том числе сальмонелл. 1 исследование</t>
  </si>
  <si>
    <t>Бактериологическое исследование объектов окружающей среды  и пищевых продуктов на иерсинии, 1 исследование</t>
  </si>
  <si>
    <t>Измерение искусственной освещенности, 1 точка</t>
  </si>
  <si>
    <t>Измерение параметров микроклимата, 1 рабочее место</t>
  </si>
  <si>
    <t xml:space="preserve">Лабораторные исследования воздуха. Определение взвешенных веществ (пыль угольная), 1 </t>
  </si>
  <si>
    <t>Измерение вибрации: общая. 1 точка</t>
  </si>
  <si>
    <t>Измерение вибрации: локальная. 1 точка</t>
  </si>
  <si>
    <t>Измерение шума: непостоянный, 1 точка</t>
  </si>
  <si>
    <t>Контроль работы   автоклавов, дезкамер, стерилизаторов, 1 исследование</t>
  </si>
  <si>
    <t>Лабораторные исследования воды. Определение температуры</t>
  </si>
  <si>
    <t>Лабораторные исследования воды. Определение водородного показателя (рН), 1 исследование</t>
  </si>
  <si>
    <t>Лабораторные исследования воды. Определение вкуса, привкуса, 1 исследование</t>
  </si>
  <si>
    <t>Лабораторные исследования воды. Определение цветности, 1 исследование</t>
  </si>
  <si>
    <t>Лабораторные исследования воды. Определение мутности, 1 исследование</t>
  </si>
  <si>
    <t>Лабораторные исследования воды. Определение жёсткости общей, 1 исследование</t>
  </si>
  <si>
    <t>Лабораторные исследования воды. Определение общей минерализации (сухой остаток), 1 исследование</t>
  </si>
  <si>
    <t>Лабораторные исследования воды. Определение окисляемости перманганатной, 1 исследование</t>
  </si>
  <si>
    <t>Определение ОМЧ   (вода)</t>
  </si>
  <si>
    <t>Санитарно-бактериологические исследования воздуха помещений. Определение ОМЧ, 
1 исследование</t>
  </si>
  <si>
    <t>Санитарно-бактериологические исследования пищевых продуктов: БГКП. 1 исследование</t>
  </si>
  <si>
    <t>Санитарно – бактериологическое исследование воды питьевой. Определение сульфитредуцирующих клостридий методом прямого посева, 1 исследование</t>
  </si>
  <si>
    <t>Санитарно -бактериологические исследования смывов.Определение БГКП с использованием других сред.1 исследование</t>
  </si>
  <si>
    <t>Санитарно - бактериологические исследования воздуха помещений. определение Staphylococcus aureus, 1 исследование</t>
  </si>
  <si>
    <t>Лабораторные исследования воды. Определение запаха при 20 С, 1 исследование</t>
  </si>
  <si>
    <t>Определение массовой доли действующего вещества в рабочих растворах дезинфицирующих средств: Хлорсодержащие средства,1 исследование</t>
  </si>
  <si>
    <t>Обоснование начальной (максимальной) цены договора. Оказание услуг по проведению лабораторных исследований (испытаний) в рамках Программы производственного контроля за соблюдением санитарных правил в 2024 году в ГАСУСО СО «Тавдинский ПНИ»</t>
  </si>
  <si>
    <t>Дата  подготовки  обоснования  НМЦ  договора:       16  февраля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</si>
</sst>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р_.;\-#,##0.00_р_."/>
    <numFmt numFmtId="165" formatCode="0.00000"/>
    <numFmt numFmtId="166" formatCode="0.0000"/>
  </numFmts>
  <fonts count="12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2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6" fillId="0" borderId="4" xfId="0" applyNumberFormat="1" applyFont="1" applyBorder="1" applyAlignment="1" applyProtection="1">
      <alignment horizontal="right" vertical="center" wrapText="1"/>
      <protection hidden="1"/>
    </xf>
    <xf numFmtId="2" fontId="6" fillId="0" borderId="3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center" vertical="top"/>
      <protection locked="0"/>
    </xf>
    <xf numFmtId="0" fontId="8" fillId="0" borderId="0" xfId="0" applyFont="1"/>
    <xf numFmtId="0" fontId="8" fillId="0" borderId="1" xfId="0" applyFont="1" applyBorder="1"/>
    <xf numFmtId="0" fontId="7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3" xfId="0" applyNumberFormat="1" applyFont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wrapText="1"/>
      <protection locked="0"/>
    </xf>
    <xf numFmtId="2" fontId="6" fillId="0" borderId="3" xfId="0" applyNumberFormat="1" applyFont="1" applyBorder="1" applyAlignment="1" applyProtection="1">
      <alignment horizontal="center" vertical="center" wrapText="1"/>
      <protection hidden="1"/>
    </xf>
    <xf numFmtId="165" fontId="6" fillId="0" borderId="3" xfId="0" applyNumberFormat="1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2" fontId="4" fillId="0" borderId="3" xfId="0" applyNumberFormat="1" applyFont="1" applyBorder="1" applyAlignment="1" applyProtection="1">
      <alignment vertical="center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textRotation="90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5" xfId="0" applyFont="1" applyBorder="1"/>
    <xf numFmtId="0" fontId="7" fillId="0" borderId="0" xfId="0" applyFont="1" applyAlignment="1">
      <alignment horizontal="left" vertical="top"/>
    </xf>
    <xf numFmtId="0" fontId="6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6"/>
  <sheetViews>
    <sheetView tabSelected="1" topLeftCell="A27" zoomScale="65" zoomScaleNormal="65" workbookViewId="0">
      <selection activeCell="M40" sqref="M40"/>
    </sheetView>
  </sheetViews>
  <sheetFormatPr defaultColWidth="9.140625" defaultRowHeight="15" x14ac:dyDescent="0.25"/>
  <cols>
    <col min="1" max="1" width="5.5703125" style="1" customWidth="1"/>
    <col min="2" max="2" width="45.42578125" style="1" customWidth="1"/>
    <col min="3" max="3" width="11.42578125" style="1" customWidth="1"/>
    <col min="4" max="4" width="9.5703125" style="1" customWidth="1"/>
    <col min="5" max="5" width="14.5703125" style="1" customWidth="1"/>
    <col min="6" max="7" width="14" style="1" customWidth="1"/>
    <col min="8" max="8" width="17.85546875" style="1" customWidth="1"/>
    <col min="9" max="9" width="20.85546875" style="1" customWidth="1"/>
    <col min="10" max="10" width="16" style="1" customWidth="1"/>
    <col min="11" max="11" width="22" style="1" hidden="1" customWidth="1"/>
    <col min="12" max="12" width="15.85546875" style="1" hidden="1" customWidth="1"/>
    <col min="13" max="13" width="13.28515625" style="1" customWidth="1"/>
    <col min="14" max="14" width="22.7109375" style="1" customWidth="1"/>
    <col min="15" max="15" width="10" style="1" customWidth="1"/>
    <col min="16" max="16" width="10.42578125" style="1" customWidth="1"/>
    <col min="17" max="18" width="9.140625" style="1"/>
    <col min="19" max="19" width="18.140625" style="1" customWidth="1"/>
    <col min="20" max="1024" width="9.140625" style="1"/>
  </cols>
  <sheetData>
    <row r="1" spans="1:14" ht="64.5" customHeight="1" x14ac:dyDescent="0.2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9.25" customHeight="1" x14ac:dyDescent="0.25">
      <c r="A2" s="40" t="s">
        <v>0</v>
      </c>
      <c r="B2" s="40" t="s">
        <v>1</v>
      </c>
      <c r="C2" s="40" t="s">
        <v>2</v>
      </c>
      <c r="D2" s="41" t="s">
        <v>3</v>
      </c>
      <c r="E2" s="42" t="s">
        <v>4</v>
      </c>
      <c r="F2" s="42"/>
      <c r="G2" s="42"/>
      <c r="H2" s="43" t="s">
        <v>5</v>
      </c>
      <c r="I2" s="43"/>
      <c r="J2" s="43"/>
      <c r="K2" s="44" t="s">
        <v>6</v>
      </c>
      <c r="L2" s="44"/>
      <c r="M2" s="44"/>
      <c r="N2" s="44"/>
    </row>
    <row r="3" spans="1:14" ht="224.25" customHeight="1" x14ac:dyDescent="0.25">
      <c r="A3" s="40"/>
      <c r="B3" s="40"/>
      <c r="C3" s="40"/>
      <c r="D3" s="41"/>
      <c r="E3" s="2" t="s">
        <v>7</v>
      </c>
      <c r="F3" s="2" t="s">
        <v>8</v>
      </c>
      <c r="G3" s="2" t="s">
        <v>9</v>
      </c>
      <c r="H3" s="3" t="s">
        <v>10</v>
      </c>
      <c r="I3" s="3" t="s">
        <v>11</v>
      </c>
      <c r="J3" s="3" t="s">
        <v>16</v>
      </c>
      <c r="K3" s="3" t="s">
        <v>17</v>
      </c>
      <c r="L3" s="3" t="s">
        <v>12</v>
      </c>
      <c r="M3" s="3" t="s">
        <v>13</v>
      </c>
      <c r="N3" s="3" t="s">
        <v>18</v>
      </c>
    </row>
    <row r="4" spans="1:14" ht="60" customHeight="1" x14ac:dyDescent="0.25">
      <c r="A4" s="24">
        <v>1</v>
      </c>
      <c r="B4" s="31" t="s">
        <v>57</v>
      </c>
      <c r="C4" s="15" t="s">
        <v>21</v>
      </c>
      <c r="D4" s="19">
        <v>8</v>
      </c>
      <c r="E4" s="20">
        <v>45.6</v>
      </c>
      <c r="F4" s="20">
        <v>45.6</v>
      </c>
      <c r="G4" s="20">
        <v>45.6</v>
      </c>
      <c r="H4" s="16">
        <f>(E4+F4+G4)/3</f>
        <v>45.6</v>
      </c>
      <c r="I4" s="17">
        <f>STDEVA(E4,F4,G4)</f>
        <v>0</v>
      </c>
      <c r="J4" s="18">
        <f>I4/H4*100</f>
        <v>0</v>
      </c>
      <c r="K4" s="22">
        <f>D4/3*(E4+F4+G4)</f>
        <v>364.8</v>
      </c>
      <c r="L4" s="23">
        <f t="shared" ref="L4:L39" si="0">K4/D4</f>
        <v>45.6</v>
      </c>
      <c r="M4" s="22">
        <f t="shared" ref="M4:M39" si="1">ROUND(L4,2)</f>
        <v>45.6</v>
      </c>
      <c r="N4" s="5">
        <f>M4*D4</f>
        <v>364.8</v>
      </c>
    </row>
    <row r="5" spans="1:14" ht="60" customHeight="1" x14ac:dyDescent="0.25">
      <c r="A5" s="24">
        <v>2</v>
      </c>
      <c r="B5" s="32" t="s">
        <v>45</v>
      </c>
      <c r="C5" s="15" t="s">
        <v>21</v>
      </c>
      <c r="D5" s="19">
        <v>24</v>
      </c>
      <c r="E5" s="20">
        <v>50.4</v>
      </c>
      <c r="F5" s="20">
        <v>50.4</v>
      </c>
      <c r="G5" s="20">
        <v>50.4</v>
      </c>
      <c r="H5" s="16">
        <f t="shared" ref="H5:H39" si="2">(E5+F5+G5)/3</f>
        <v>50.4</v>
      </c>
      <c r="I5" s="17">
        <f t="shared" ref="I5:I39" si="3">STDEVA(E5,F5,G5)</f>
        <v>0</v>
      </c>
      <c r="J5" s="18">
        <f t="shared" ref="J5:J39" si="4">I5/H5*100</f>
        <v>0</v>
      </c>
      <c r="K5" s="22">
        <f t="shared" ref="K5:K39" si="5">D5/3*(E5+F5+G5)</f>
        <v>1209.5999999999999</v>
      </c>
      <c r="L5" s="23">
        <f t="shared" si="0"/>
        <v>50.4</v>
      </c>
      <c r="M5" s="22">
        <f t="shared" si="1"/>
        <v>50.4</v>
      </c>
      <c r="N5" s="5">
        <f t="shared" ref="N4:N39" si="6">M5*D5</f>
        <v>1209.5999999999999</v>
      </c>
    </row>
    <row r="6" spans="1:14" ht="60" customHeight="1" x14ac:dyDescent="0.25">
      <c r="A6" s="24">
        <v>3</v>
      </c>
      <c r="B6" s="31" t="s">
        <v>44</v>
      </c>
      <c r="C6" s="15" t="s">
        <v>21</v>
      </c>
      <c r="D6" s="19">
        <v>24</v>
      </c>
      <c r="E6" s="20">
        <v>69</v>
      </c>
      <c r="F6" s="20">
        <v>69</v>
      </c>
      <c r="G6" s="20">
        <v>69</v>
      </c>
      <c r="H6" s="16">
        <f t="shared" si="2"/>
        <v>69</v>
      </c>
      <c r="I6" s="17">
        <f t="shared" si="3"/>
        <v>0</v>
      </c>
      <c r="J6" s="18">
        <f t="shared" si="4"/>
        <v>0</v>
      </c>
      <c r="K6" s="22">
        <f t="shared" si="5"/>
        <v>1656</v>
      </c>
      <c r="L6" s="23">
        <f t="shared" si="0"/>
        <v>69</v>
      </c>
      <c r="M6" s="22">
        <f t="shared" si="1"/>
        <v>69</v>
      </c>
      <c r="N6" s="5">
        <f t="shared" si="6"/>
        <v>1656</v>
      </c>
    </row>
    <row r="7" spans="1:14" ht="60" customHeight="1" x14ac:dyDescent="0.25">
      <c r="A7" s="24">
        <v>4</v>
      </c>
      <c r="B7" s="31" t="s">
        <v>43</v>
      </c>
      <c r="C7" s="15" t="s">
        <v>21</v>
      </c>
      <c r="D7" s="19">
        <v>4</v>
      </c>
      <c r="E7" s="20">
        <v>105.6</v>
      </c>
      <c r="F7" s="20">
        <v>105.6</v>
      </c>
      <c r="G7" s="20">
        <v>105.6</v>
      </c>
      <c r="H7" s="16">
        <f t="shared" si="2"/>
        <v>105.59999999999998</v>
      </c>
      <c r="I7" s="17">
        <f t="shared" si="3"/>
        <v>1.7404671430534633E-14</v>
      </c>
      <c r="J7" s="18">
        <f t="shared" si="4"/>
        <v>1.6481696430430527E-14</v>
      </c>
      <c r="K7" s="22">
        <f t="shared" si="5"/>
        <v>422.39999999999992</v>
      </c>
      <c r="L7" s="23">
        <f t="shared" si="0"/>
        <v>105.59999999999998</v>
      </c>
      <c r="M7" s="22">
        <f t="shared" si="1"/>
        <v>105.6</v>
      </c>
      <c r="N7" s="5">
        <f t="shared" si="6"/>
        <v>422.4</v>
      </c>
    </row>
    <row r="8" spans="1:14" ht="60" customHeight="1" x14ac:dyDescent="0.25">
      <c r="A8" s="24">
        <v>5</v>
      </c>
      <c r="B8" s="31" t="s">
        <v>46</v>
      </c>
      <c r="C8" s="15" t="s">
        <v>21</v>
      </c>
      <c r="D8" s="19">
        <v>24</v>
      </c>
      <c r="E8" s="20">
        <v>138</v>
      </c>
      <c r="F8" s="20">
        <v>138</v>
      </c>
      <c r="G8" s="20">
        <v>138</v>
      </c>
      <c r="H8" s="16">
        <f t="shared" si="2"/>
        <v>138</v>
      </c>
      <c r="I8" s="17">
        <f t="shared" si="3"/>
        <v>0</v>
      </c>
      <c r="J8" s="18">
        <f t="shared" si="4"/>
        <v>0</v>
      </c>
      <c r="K8" s="22">
        <f t="shared" si="5"/>
        <v>3312</v>
      </c>
      <c r="L8" s="23">
        <f t="shared" si="0"/>
        <v>138</v>
      </c>
      <c r="M8" s="22">
        <f t="shared" si="1"/>
        <v>138</v>
      </c>
      <c r="N8" s="5">
        <f t="shared" si="6"/>
        <v>3312</v>
      </c>
    </row>
    <row r="9" spans="1:14" ht="60" customHeight="1" x14ac:dyDescent="0.25">
      <c r="A9" s="24">
        <v>6</v>
      </c>
      <c r="B9" s="31" t="s">
        <v>47</v>
      </c>
      <c r="C9" s="15" t="s">
        <v>21</v>
      </c>
      <c r="D9" s="19">
        <v>24</v>
      </c>
      <c r="E9" s="20">
        <v>138</v>
      </c>
      <c r="F9" s="20">
        <v>138</v>
      </c>
      <c r="G9" s="20">
        <v>138</v>
      </c>
      <c r="H9" s="16">
        <f t="shared" si="2"/>
        <v>138</v>
      </c>
      <c r="I9" s="17">
        <f t="shared" si="3"/>
        <v>0</v>
      </c>
      <c r="J9" s="18">
        <f t="shared" si="4"/>
        <v>0</v>
      </c>
      <c r="K9" s="22">
        <f t="shared" si="5"/>
        <v>3312</v>
      </c>
      <c r="L9" s="23">
        <f t="shared" si="0"/>
        <v>138</v>
      </c>
      <c r="M9" s="22">
        <f t="shared" si="1"/>
        <v>138</v>
      </c>
      <c r="N9" s="5">
        <f>M9*D9</f>
        <v>3312</v>
      </c>
    </row>
    <row r="10" spans="1:14" ht="60" customHeight="1" x14ac:dyDescent="0.25">
      <c r="A10" s="24">
        <v>7</v>
      </c>
      <c r="B10" s="31" t="s">
        <v>48</v>
      </c>
      <c r="C10" s="15" t="s">
        <v>21</v>
      </c>
      <c r="D10" s="19">
        <v>24</v>
      </c>
      <c r="E10" s="20">
        <v>274.8</v>
      </c>
      <c r="F10" s="20">
        <v>274.8</v>
      </c>
      <c r="G10" s="20">
        <v>274.8</v>
      </c>
      <c r="H10" s="16">
        <f t="shared" si="2"/>
        <v>274.8</v>
      </c>
      <c r="I10" s="17">
        <f t="shared" si="3"/>
        <v>0</v>
      </c>
      <c r="J10" s="18">
        <f t="shared" si="4"/>
        <v>0</v>
      </c>
      <c r="K10" s="22">
        <f t="shared" si="5"/>
        <v>6595.2000000000007</v>
      </c>
      <c r="L10" s="23">
        <f t="shared" si="0"/>
        <v>274.8</v>
      </c>
      <c r="M10" s="22">
        <f t="shared" si="1"/>
        <v>274.8</v>
      </c>
      <c r="N10" s="5">
        <f t="shared" si="6"/>
        <v>6595.2000000000007</v>
      </c>
    </row>
    <row r="11" spans="1:14" ht="60" customHeight="1" x14ac:dyDescent="0.25">
      <c r="A11" s="24">
        <v>8</v>
      </c>
      <c r="B11" s="31" t="s">
        <v>49</v>
      </c>
      <c r="C11" s="15" t="s">
        <v>21</v>
      </c>
      <c r="D11" s="19">
        <v>24</v>
      </c>
      <c r="E11" s="20">
        <v>330</v>
      </c>
      <c r="F11" s="20">
        <v>330</v>
      </c>
      <c r="G11" s="20">
        <v>330</v>
      </c>
      <c r="H11" s="16">
        <f t="shared" si="2"/>
        <v>330</v>
      </c>
      <c r="I11" s="17">
        <f t="shared" si="3"/>
        <v>0</v>
      </c>
      <c r="J11" s="18">
        <f t="shared" si="4"/>
        <v>0</v>
      </c>
      <c r="K11" s="22">
        <f t="shared" si="5"/>
        <v>7920</v>
      </c>
      <c r="L11" s="23">
        <f t="shared" si="0"/>
        <v>330</v>
      </c>
      <c r="M11" s="22">
        <f t="shared" si="1"/>
        <v>330</v>
      </c>
      <c r="N11" s="5">
        <f t="shared" si="6"/>
        <v>7920</v>
      </c>
    </row>
    <row r="12" spans="1:14" ht="60" customHeight="1" x14ac:dyDescent="0.25">
      <c r="A12" s="24">
        <v>9</v>
      </c>
      <c r="B12" s="33" t="s">
        <v>50</v>
      </c>
      <c r="C12" s="15" t="s">
        <v>21</v>
      </c>
      <c r="D12" s="19">
        <v>24</v>
      </c>
      <c r="E12" s="20">
        <v>462</v>
      </c>
      <c r="F12" s="20">
        <v>462</v>
      </c>
      <c r="G12" s="20">
        <v>462</v>
      </c>
      <c r="H12" s="16">
        <f t="shared" si="2"/>
        <v>462</v>
      </c>
      <c r="I12" s="17">
        <f t="shared" si="3"/>
        <v>0</v>
      </c>
      <c r="J12" s="18">
        <f t="shared" si="4"/>
        <v>0</v>
      </c>
      <c r="K12" s="22">
        <f t="shared" si="5"/>
        <v>11088</v>
      </c>
      <c r="L12" s="23">
        <f t="shared" si="0"/>
        <v>462</v>
      </c>
      <c r="M12" s="22">
        <f t="shared" si="1"/>
        <v>462</v>
      </c>
      <c r="N12" s="5">
        <f t="shared" si="6"/>
        <v>11088</v>
      </c>
    </row>
    <row r="13" spans="1:14" ht="60" customHeight="1" x14ac:dyDescent="0.25">
      <c r="A13" s="24">
        <v>10</v>
      </c>
      <c r="B13" s="31" t="s">
        <v>51</v>
      </c>
      <c r="C13" s="15" t="s">
        <v>21</v>
      </c>
      <c r="D13" s="19">
        <v>24</v>
      </c>
      <c r="E13" s="20">
        <v>104.4</v>
      </c>
      <c r="F13" s="20">
        <v>104.4</v>
      </c>
      <c r="G13" s="20">
        <v>104.4</v>
      </c>
      <c r="H13" s="16">
        <f t="shared" si="2"/>
        <v>104.40000000000002</v>
      </c>
      <c r="I13" s="17">
        <f t="shared" si="3"/>
        <v>1.7404671430534633E-14</v>
      </c>
      <c r="J13" s="18">
        <f t="shared" si="4"/>
        <v>1.6671141216987195E-14</v>
      </c>
      <c r="K13" s="22">
        <f t="shared" si="5"/>
        <v>2505.6000000000004</v>
      </c>
      <c r="L13" s="23">
        <f t="shared" si="0"/>
        <v>104.40000000000002</v>
      </c>
      <c r="M13" s="22">
        <f t="shared" si="1"/>
        <v>104.4</v>
      </c>
      <c r="N13" s="5">
        <f t="shared" si="6"/>
        <v>2505.6000000000004</v>
      </c>
    </row>
    <row r="14" spans="1:14" ht="78.75" x14ac:dyDescent="0.25">
      <c r="A14" s="24">
        <v>11</v>
      </c>
      <c r="B14" s="33" t="s">
        <v>23</v>
      </c>
      <c r="C14" s="15" t="s">
        <v>21</v>
      </c>
      <c r="D14" s="19">
        <v>24</v>
      </c>
      <c r="E14" s="20">
        <v>722.4</v>
      </c>
      <c r="F14" s="20">
        <v>722.4</v>
      </c>
      <c r="G14" s="20">
        <v>722.4</v>
      </c>
      <c r="H14" s="16">
        <f t="shared" si="2"/>
        <v>722.4</v>
      </c>
      <c r="I14" s="17">
        <f t="shared" si="3"/>
        <v>0</v>
      </c>
      <c r="J14" s="18">
        <f t="shared" si="4"/>
        <v>0</v>
      </c>
      <c r="K14" s="22">
        <f t="shared" si="5"/>
        <v>17337.599999999999</v>
      </c>
      <c r="L14" s="23">
        <f t="shared" si="0"/>
        <v>722.4</v>
      </c>
      <c r="M14" s="22">
        <f t="shared" si="1"/>
        <v>722.4</v>
      </c>
      <c r="N14" s="5">
        <f t="shared" si="6"/>
        <v>17337.599999999999</v>
      </c>
    </row>
    <row r="15" spans="1:14" ht="63" x14ac:dyDescent="0.25">
      <c r="A15" s="24">
        <v>12</v>
      </c>
      <c r="B15" s="33" t="s">
        <v>24</v>
      </c>
      <c r="C15" s="15" t="s">
        <v>21</v>
      </c>
      <c r="D15" s="19">
        <v>12</v>
      </c>
      <c r="E15" s="20">
        <v>649.20000000000005</v>
      </c>
      <c r="F15" s="20">
        <v>649.20000000000005</v>
      </c>
      <c r="G15" s="20">
        <v>649.20000000000005</v>
      </c>
      <c r="H15" s="16">
        <f t="shared" si="2"/>
        <v>649.20000000000005</v>
      </c>
      <c r="I15" s="17">
        <f t="shared" si="3"/>
        <v>0</v>
      </c>
      <c r="J15" s="18">
        <f t="shared" si="4"/>
        <v>0</v>
      </c>
      <c r="K15" s="22">
        <f t="shared" si="5"/>
        <v>7790.4000000000005</v>
      </c>
      <c r="L15" s="23">
        <f t="shared" si="0"/>
        <v>649.20000000000005</v>
      </c>
      <c r="M15" s="22">
        <f t="shared" si="1"/>
        <v>649.20000000000005</v>
      </c>
      <c r="N15" s="5">
        <f t="shared" si="6"/>
        <v>7790.4000000000005</v>
      </c>
    </row>
    <row r="16" spans="1:14" ht="78.75" x14ac:dyDescent="0.25">
      <c r="A16" s="24">
        <v>13</v>
      </c>
      <c r="B16" s="33" t="s">
        <v>54</v>
      </c>
      <c r="C16" s="15" t="s">
        <v>21</v>
      </c>
      <c r="D16" s="19">
        <v>12</v>
      </c>
      <c r="E16" s="20">
        <v>189.6</v>
      </c>
      <c r="F16" s="20">
        <v>189.6</v>
      </c>
      <c r="G16" s="20">
        <v>189.6</v>
      </c>
      <c r="H16" s="16">
        <f t="shared" si="2"/>
        <v>189.6</v>
      </c>
      <c r="I16" s="17">
        <f t="shared" si="3"/>
        <v>0</v>
      </c>
      <c r="J16" s="18">
        <f t="shared" si="4"/>
        <v>0</v>
      </c>
      <c r="K16" s="22">
        <f t="shared" si="5"/>
        <v>2275.1999999999998</v>
      </c>
      <c r="L16" s="23">
        <f t="shared" si="0"/>
        <v>189.6</v>
      </c>
      <c r="M16" s="22">
        <f t="shared" si="1"/>
        <v>189.6</v>
      </c>
      <c r="N16" s="5">
        <f t="shared" si="6"/>
        <v>2275.1999999999998</v>
      </c>
    </row>
    <row r="17" spans="1:14" ht="60" customHeight="1" x14ac:dyDescent="0.25">
      <c r="A17" s="24">
        <v>14</v>
      </c>
      <c r="B17" s="31" t="s">
        <v>25</v>
      </c>
      <c r="C17" s="15" t="s">
        <v>21</v>
      </c>
      <c r="D17" s="19">
        <v>4</v>
      </c>
      <c r="E17" s="20">
        <v>3586.8</v>
      </c>
      <c r="F17" s="20">
        <v>3586.8</v>
      </c>
      <c r="G17" s="20">
        <v>3586.8</v>
      </c>
      <c r="H17" s="16">
        <f t="shared" si="2"/>
        <v>3586.8000000000006</v>
      </c>
      <c r="I17" s="17">
        <f t="shared" si="3"/>
        <v>5.5694948577710827E-13</v>
      </c>
      <c r="J17" s="18">
        <f t="shared" si="4"/>
        <v>1.5527754147906442E-14</v>
      </c>
      <c r="K17" s="22">
        <f t="shared" si="5"/>
        <v>14347.2</v>
      </c>
      <c r="L17" s="23">
        <f t="shared" si="0"/>
        <v>3586.8</v>
      </c>
      <c r="M17" s="22">
        <f t="shared" si="1"/>
        <v>3586.8</v>
      </c>
      <c r="N17" s="5">
        <f t="shared" si="6"/>
        <v>14347.2</v>
      </c>
    </row>
    <row r="18" spans="1:14" ht="60" customHeight="1" x14ac:dyDescent="0.25">
      <c r="A18" s="24">
        <v>15</v>
      </c>
      <c r="B18" s="32" t="s">
        <v>26</v>
      </c>
      <c r="C18" s="15" t="s">
        <v>21</v>
      </c>
      <c r="D18" s="19">
        <v>8</v>
      </c>
      <c r="E18" s="20">
        <v>1154.4000000000001</v>
      </c>
      <c r="F18" s="20">
        <v>1154.4000000000001</v>
      </c>
      <c r="G18" s="20">
        <v>1154.4000000000001</v>
      </c>
      <c r="H18" s="16">
        <f t="shared" si="2"/>
        <v>1154.4000000000001</v>
      </c>
      <c r="I18" s="17">
        <f t="shared" si="3"/>
        <v>0</v>
      </c>
      <c r="J18" s="18">
        <f t="shared" si="4"/>
        <v>0</v>
      </c>
      <c r="K18" s="22">
        <f t="shared" si="5"/>
        <v>9235.2000000000007</v>
      </c>
      <c r="L18" s="23">
        <f t="shared" si="0"/>
        <v>1154.4000000000001</v>
      </c>
      <c r="M18" s="22">
        <f t="shared" si="1"/>
        <v>1154.4000000000001</v>
      </c>
      <c r="N18" s="5">
        <f t="shared" si="6"/>
        <v>9235.2000000000007</v>
      </c>
    </row>
    <row r="19" spans="1:14" ht="60" customHeight="1" x14ac:dyDescent="0.25">
      <c r="A19" s="24">
        <v>16</v>
      </c>
      <c r="B19" s="34" t="s">
        <v>27</v>
      </c>
      <c r="C19" s="15" t="s">
        <v>21</v>
      </c>
      <c r="D19" s="19">
        <v>30</v>
      </c>
      <c r="E19" s="20">
        <v>343.2</v>
      </c>
      <c r="F19" s="20">
        <v>343.2</v>
      </c>
      <c r="G19" s="20">
        <v>343.2</v>
      </c>
      <c r="H19" s="16">
        <f t="shared" si="2"/>
        <v>343.2</v>
      </c>
      <c r="I19" s="17">
        <f t="shared" si="3"/>
        <v>0</v>
      </c>
      <c r="J19" s="18">
        <f t="shared" si="4"/>
        <v>0</v>
      </c>
      <c r="K19" s="22">
        <f t="shared" si="5"/>
        <v>10296</v>
      </c>
      <c r="L19" s="23">
        <f t="shared" si="0"/>
        <v>343.2</v>
      </c>
      <c r="M19" s="22">
        <f t="shared" si="1"/>
        <v>343.2</v>
      </c>
      <c r="N19" s="5">
        <f t="shared" si="6"/>
        <v>10296</v>
      </c>
    </row>
    <row r="20" spans="1:14" ht="63" x14ac:dyDescent="0.25">
      <c r="A20" s="24">
        <v>17</v>
      </c>
      <c r="B20" s="29" t="s">
        <v>55</v>
      </c>
      <c r="C20" s="28" t="s">
        <v>21</v>
      </c>
      <c r="D20" s="19">
        <v>80</v>
      </c>
      <c r="E20" s="20">
        <v>211.2</v>
      </c>
      <c r="F20" s="20">
        <v>211.2</v>
      </c>
      <c r="G20" s="20">
        <v>211.2</v>
      </c>
      <c r="H20" s="16">
        <f t="shared" si="2"/>
        <v>211.19999999999996</v>
      </c>
      <c r="I20" s="17">
        <f t="shared" si="3"/>
        <v>3.4809342861069267E-14</v>
      </c>
      <c r="J20" s="18">
        <f t="shared" si="4"/>
        <v>1.6481696430430527E-14</v>
      </c>
      <c r="K20" s="22">
        <f t="shared" si="5"/>
        <v>16896</v>
      </c>
      <c r="L20" s="23">
        <f t="shared" si="0"/>
        <v>211.2</v>
      </c>
      <c r="M20" s="22">
        <f t="shared" si="1"/>
        <v>211.2</v>
      </c>
      <c r="N20" s="5">
        <f t="shared" si="6"/>
        <v>16896</v>
      </c>
    </row>
    <row r="21" spans="1:14" ht="60" customHeight="1" x14ac:dyDescent="0.25">
      <c r="A21" s="24">
        <v>18</v>
      </c>
      <c r="B21" s="30" t="s">
        <v>52</v>
      </c>
      <c r="C21" s="28" t="s">
        <v>21</v>
      </c>
      <c r="D21" s="19">
        <v>12</v>
      </c>
      <c r="E21" s="20">
        <v>292.8</v>
      </c>
      <c r="F21" s="20">
        <v>292.8</v>
      </c>
      <c r="G21" s="20">
        <v>292.8</v>
      </c>
      <c r="H21" s="16">
        <f t="shared" si="2"/>
        <v>292.8</v>
      </c>
      <c r="I21" s="17">
        <f t="shared" si="3"/>
        <v>0</v>
      </c>
      <c r="J21" s="18">
        <f t="shared" si="4"/>
        <v>0</v>
      </c>
      <c r="K21" s="22">
        <f t="shared" si="5"/>
        <v>3513.6000000000004</v>
      </c>
      <c r="L21" s="23">
        <f t="shared" si="0"/>
        <v>292.8</v>
      </c>
      <c r="M21" s="22">
        <f t="shared" si="1"/>
        <v>292.8</v>
      </c>
      <c r="N21" s="5">
        <f t="shared" si="6"/>
        <v>3513.6000000000004</v>
      </c>
    </row>
    <row r="22" spans="1:14" ht="60" customHeight="1" x14ac:dyDescent="0.25">
      <c r="A22" s="24">
        <v>19</v>
      </c>
      <c r="B22" s="30" t="s">
        <v>56</v>
      </c>
      <c r="C22" s="28" t="s">
        <v>21</v>
      </c>
      <c r="D22" s="19">
        <v>12</v>
      </c>
      <c r="E22" s="20">
        <v>315.60000000000002</v>
      </c>
      <c r="F22" s="20">
        <v>315.60000000000002</v>
      </c>
      <c r="G22" s="20">
        <v>315.60000000000002</v>
      </c>
      <c r="H22" s="16">
        <f t="shared" si="2"/>
        <v>315.60000000000002</v>
      </c>
      <c r="I22" s="17">
        <f t="shared" si="3"/>
        <v>0</v>
      </c>
      <c r="J22" s="18">
        <f t="shared" si="4"/>
        <v>0</v>
      </c>
      <c r="K22" s="22">
        <f t="shared" si="5"/>
        <v>3787.2000000000003</v>
      </c>
      <c r="L22" s="23">
        <f t="shared" si="0"/>
        <v>315.60000000000002</v>
      </c>
      <c r="M22" s="22">
        <f t="shared" si="1"/>
        <v>315.60000000000002</v>
      </c>
      <c r="N22" s="5">
        <f t="shared" si="6"/>
        <v>3787.2000000000003</v>
      </c>
    </row>
    <row r="23" spans="1:14" ht="60" customHeight="1" x14ac:dyDescent="0.25">
      <c r="A23" s="24">
        <v>20</v>
      </c>
      <c r="B23" s="30" t="s">
        <v>42</v>
      </c>
      <c r="C23" s="15" t="s">
        <v>21</v>
      </c>
      <c r="D23" s="19">
        <v>48</v>
      </c>
      <c r="E23" s="20">
        <v>451.2</v>
      </c>
      <c r="F23" s="20">
        <v>451.2</v>
      </c>
      <c r="G23" s="20">
        <v>451.2</v>
      </c>
      <c r="H23" s="16">
        <f t="shared" si="2"/>
        <v>451.2</v>
      </c>
      <c r="I23" s="17">
        <f t="shared" si="3"/>
        <v>0</v>
      </c>
      <c r="J23" s="18">
        <f t="shared" si="4"/>
        <v>0</v>
      </c>
      <c r="K23" s="22">
        <f t="shared" si="5"/>
        <v>21657.599999999999</v>
      </c>
      <c r="L23" s="23">
        <f t="shared" si="0"/>
        <v>451.2</v>
      </c>
      <c r="M23" s="22">
        <f t="shared" si="1"/>
        <v>451.2</v>
      </c>
      <c r="N23" s="5">
        <f t="shared" si="6"/>
        <v>21657.599999999999</v>
      </c>
    </row>
    <row r="24" spans="1:14" ht="60" customHeight="1" x14ac:dyDescent="0.25">
      <c r="A24" s="24">
        <v>21</v>
      </c>
      <c r="B24" s="30" t="s">
        <v>28</v>
      </c>
      <c r="C24" s="28" t="s">
        <v>21</v>
      </c>
      <c r="D24" s="19">
        <v>8</v>
      </c>
      <c r="E24" s="20">
        <v>273.60000000000002</v>
      </c>
      <c r="F24" s="20">
        <v>273.60000000000002</v>
      </c>
      <c r="G24" s="20">
        <v>273.60000000000002</v>
      </c>
      <c r="H24" s="16">
        <f t="shared" si="2"/>
        <v>273.60000000000002</v>
      </c>
      <c r="I24" s="17">
        <f t="shared" si="3"/>
        <v>0</v>
      </c>
      <c r="J24" s="18">
        <f t="shared" si="4"/>
        <v>0</v>
      </c>
      <c r="K24" s="22">
        <f t="shared" si="5"/>
        <v>2188.8000000000002</v>
      </c>
      <c r="L24" s="23">
        <f t="shared" si="0"/>
        <v>273.60000000000002</v>
      </c>
      <c r="M24" s="22">
        <f t="shared" si="1"/>
        <v>273.60000000000002</v>
      </c>
      <c r="N24" s="5">
        <f t="shared" si="6"/>
        <v>2188.8000000000002</v>
      </c>
    </row>
    <row r="25" spans="1:14" ht="60" customHeight="1" x14ac:dyDescent="0.25">
      <c r="A25" s="24">
        <v>22</v>
      </c>
      <c r="B25" s="30" t="s">
        <v>29</v>
      </c>
      <c r="C25" s="28" t="s">
        <v>21</v>
      </c>
      <c r="D25" s="19">
        <v>20</v>
      </c>
      <c r="E25" s="20">
        <v>261.60000000000002</v>
      </c>
      <c r="F25" s="20">
        <v>261.60000000000002</v>
      </c>
      <c r="G25" s="20">
        <v>261.60000000000002</v>
      </c>
      <c r="H25" s="16">
        <f t="shared" si="2"/>
        <v>261.60000000000002</v>
      </c>
      <c r="I25" s="17">
        <f t="shared" si="3"/>
        <v>0</v>
      </c>
      <c r="J25" s="18">
        <f t="shared" si="4"/>
        <v>0</v>
      </c>
      <c r="K25" s="22">
        <f t="shared" si="5"/>
        <v>5232.0000000000009</v>
      </c>
      <c r="L25" s="23">
        <f t="shared" si="0"/>
        <v>261.60000000000002</v>
      </c>
      <c r="M25" s="22">
        <f t="shared" si="1"/>
        <v>261.60000000000002</v>
      </c>
      <c r="N25" s="5">
        <f t="shared" si="6"/>
        <v>5232</v>
      </c>
    </row>
    <row r="26" spans="1:14" ht="60" customHeight="1" x14ac:dyDescent="0.25">
      <c r="A26" s="24">
        <v>23</v>
      </c>
      <c r="B26" s="30" t="s">
        <v>32</v>
      </c>
      <c r="C26" s="28" t="s">
        <v>21</v>
      </c>
      <c r="D26" s="19">
        <v>5</v>
      </c>
      <c r="E26" s="20">
        <v>90</v>
      </c>
      <c r="F26" s="20">
        <v>90</v>
      </c>
      <c r="G26" s="20">
        <v>90</v>
      </c>
      <c r="H26" s="16">
        <f t="shared" si="2"/>
        <v>90</v>
      </c>
      <c r="I26" s="17">
        <f t="shared" si="3"/>
        <v>0</v>
      </c>
      <c r="J26" s="18">
        <f t="shared" si="4"/>
        <v>0</v>
      </c>
      <c r="K26" s="22">
        <f t="shared" si="5"/>
        <v>450</v>
      </c>
      <c r="L26" s="23">
        <f t="shared" si="0"/>
        <v>90</v>
      </c>
      <c r="M26" s="22">
        <f t="shared" si="1"/>
        <v>90</v>
      </c>
      <c r="N26" s="5">
        <f t="shared" si="6"/>
        <v>450</v>
      </c>
    </row>
    <row r="27" spans="1:14" ht="60" customHeight="1" x14ac:dyDescent="0.25">
      <c r="A27" s="24">
        <v>24</v>
      </c>
      <c r="B27" s="30" t="s">
        <v>30</v>
      </c>
      <c r="C27" s="28" t="s">
        <v>21</v>
      </c>
      <c r="D27" s="19">
        <v>20</v>
      </c>
      <c r="E27" s="20">
        <v>146.4</v>
      </c>
      <c r="F27" s="20">
        <v>146.4</v>
      </c>
      <c r="G27" s="20">
        <v>146.4</v>
      </c>
      <c r="H27" s="16">
        <f t="shared" si="2"/>
        <v>146.4</v>
      </c>
      <c r="I27" s="17">
        <f t="shared" si="3"/>
        <v>0</v>
      </c>
      <c r="J27" s="18">
        <f t="shared" si="4"/>
        <v>0</v>
      </c>
      <c r="K27" s="22">
        <f t="shared" si="5"/>
        <v>2928.0000000000005</v>
      </c>
      <c r="L27" s="23">
        <f t="shared" si="0"/>
        <v>146.40000000000003</v>
      </c>
      <c r="M27" s="22">
        <f t="shared" si="1"/>
        <v>146.4</v>
      </c>
      <c r="N27" s="5">
        <f t="shared" si="6"/>
        <v>2928</v>
      </c>
    </row>
    <row r="28" spans="1:14" ht="60" customHeight="1" x14ac:dyDescent="0.25">
      <c r="A28" s="24">
        <v>25</v>
      </c>
      <c r="B28" s="30" t="s">
        <v>31</v>
      </c>
      <c r="C28" s="28" t="s">
        <v>21</v>
      </c>
      <c r="D28" s="19">
        <v>6</v>
      </c>
      <c r="E28" s="20">
        <v>189.6</v>
      </c>
      <c r="F28" s="20">
        <v>189.6</v>
      </c>
      <c r="G28" s="20">
        <v>189.6</v>
      </c>
      <c r="H28" s="16">
        <f t="shared" si="2"/>
        <v>189.6</v>
      </c>
      <c r="I28" s="17">
        <f t="shared" si="3"/>
        <v>0</v>
      </c>
      <c r="J28" s="18">
        <f t="shared" si="4"/>
        <v>0</v>
      </c>
      <c r="K28" s="22">
        <f t="shared" si="5"/>
        <v>1137.5999999999999</v>
      </c>
      <c r="L28" s="23">
        <f t="shared" si="0"/>
        <v>189.6</v>
      </c>
      <c r="M28" s="22">
        <f t="shared" si="1"/>
        <v>189.6</v>
      </c>
      <c r="N28" s="5">
        <f t="shared" si="6"/>
        <v>1137.5999999999999</v>
      </c>
    </row>
    <row r="29" spans="1:14" ht="60" customHeight="1" x14ac:dyDescent="0.25">
      <c r="A29" s="24">
        <v>26</v>
      </c>
      <c r="B29" s="29" t="s">
        <v>53</v>
      </c>
      <c r="C29" s="28" t="s">
        <v>21</v>
      </c>
      <c r="D29" s="19">
        <v>6</v>
      </c>
      <c r="E29" s="20">
        <v>189.6</v>
      </c>
      <c r="F29" s="20">
        <v>189.6</v>
      </c>
      <c r="G29" s="20">
        <v>189.6</v>
      </c>
      <c r="H29" s="16">
        <f t="shared" si="2"/>
        <v>189.6</v>
      </c>
      <c r="I29" s="17">
        <f t="shared" si="3"/>
        <v>0</v>
      </c>
      <c r="J29" s="18">
        <f t="shared" si="4"/>
        <v>0</v>
      </c>
      <c r="K29" s="22">
        <f t="shared" si="5"/>
        <v>1137.5999999999999</v>
      </c>
      <c r="L29" s="23">
        <f t="shared" si="0"/>
        <v>189.6</v>
      </c>
      <c r="M29" s="22">
        <f t="shared" si="1"/>
        <v>189.6</v>
      </c>
      <c r="N29" s="5">
        <f t="shared" si="6"/>
        <v>1137.5999999999999</v>
      </c>
    </row>
    <row r="30" spans="1:14" ht="66" customHeight="1" x14ac:dyDescent="0.25">
      <c r="A30" s="24">
        <v>27</v>
      </c>
      <c r="B30" s="29" t="s">
        <v>33</v>
      </c>
      <c r="C30" s="28" t="s">
        <v>21</v>
      </c>
      <c r="D30" s="19">
        <v>2</v>
      </c>
      <c r="E30" s="20">
        <v>198</v>
      </c>
      <c r="F30" s="20">
        <v>198</v>
      </c>
      <c r="G30" s="20">
        <v>198</v>
      </c>
      <c r="H30" s="16">
        <f t="shared" si="2"/>
        <v>198</v>
      </c>
      <c r="I30" s="17">
        <f t="shared" si="3"/>
        <v>0</v>
      </c>
      <c r="J30" s="18">
        <f t="shared" si="4"/>
        <v>0</v>
      </c>
      <c r="K30" s="22">
        <f t="shared" si="5"/>
        <v>396</v>
      </c>
      <c r="L30" s="23">
        <f t="shared" si="0"/>
        <v>198</v>
      </c>
      <c r="M30" s="22">
        <f t="shared" si="1"/>
        <v>198</v>
      </c>
      <c r="N30" s="5">
        <f t="shared" si="6"/>
        <v>396</v>
      </c>
    </row>
    <row r="31" spans="1:14" ht="78.75" x14ac:dyDescent="0.25">
      <c r="A31" s="24">
        <v>28</v>
      </c>
      <c r="B31" s="29" t="s">
        <v>34</v>
      </c>
      <c r="C31" s="28" t="s">
        <v>21</v>
      </c>
      <c r="D31" s="19">
        <v>2</v>
      </c>
      <c r="E31" s="20">
        <v>820.8</v>
      </c>
      <c r="F31" s="20">
        <v>820.8</v>
      </c>
      <c r="G31" s="20">
        <v>820.8</v>
      </c>
      <c r="H31" s="16">
        <f t="shared" si="2"/>
        <v>820.79999999999984</v>
      </c>
      <c r="I31" s="17">
        <f t="shared" si="3"/>
        <v>1.3923737144427707E-13</v>
      </c>
      <c r="J31" s="18">
        <f t="shared" si="4"/>
        <v>1.696361737868873E-14</v>
      </c>
      <c r="K31" s="22">
        <f t="shared" si="5"/>
        <v>1641.5999999999997</v>
      </c>
      <c r="L31" s="23">
        <f t="shared" si="0"/>
        <v>820.79999999999984</v>
      </c>
      <c r="M31" s="22">
        <f t="shared" si="1"/>
        <v>820.8</v>
      </c>
      <c r="N31" s="5">
        <f t="shared" si="6"/>
        <v>1641.6</v>
      </c>
    </row>
    <row r="32" spans="1:14" ht="60" customHeight="1" x14ac:dyDescent="0.25">
      <c r="A32" s="24">
        <v>29</v>
      </c>
      <c r="B32" s="29" t="s">
        <v>35</v>
      </c>
      <c r="C32" s="28" t="s">
        <v>21</v>
      </c>
      <c r="D32" s="19">
        <v>5</v>
      </c>
      <c r="E32" s="20">
        <v>808.8</v>
      </c>
      <c r="F32" s="20">
        <v>808.8</v>
      </c>
      <c r="G32" s="20">
        <v>808.8</v>
      </c>
      <c r="H32" s="16">
        <f t="shared" si="2"/>
        <v>808.79999999999984</v>
      </c>
      <c r="I32" s="17">
        <f t="shared" si="3"/>
        <v>1.3923737144427707E-13</v>
      </c>
      <c r="J32" s="18">
        <f t="shared" si="4"/>
        <v>1.7215303096473427E-14</v>
      </c>
      <c r="K32" s="22">
        <f t="shared" si="5"/>
        <v>4043.9999999999995</v>
      </c>
      <c r="L32" s="23">
        <f t="shared" si="0"/>
        <v>808.8</v>
      </c>
      <c r="M32" s="22">
        <f t="shared" si="1"/>
        <v>808.8</v>
      </c>
      <c r="N32" s="5">
        <f t="shared" si="6"/>
        <v>4044</v>
      </c>
    </row>
    <row r="33" spans="1:14" ht="63" x14ac:dyDescent="0.25">
      <c r="A33" s="24">
        <v>30</v>
      </c>
      <c r="B33" s="29" t="s">
        <v>58</v>
      </c>
      <c r="C33" s="28" t="s">
        <v>21</v>
      </c>
      <c r="D33" s="26">
        <v>24</v>
      </c>
      <c r="E33" s="25">
        <v>843.6</v>
      </c>
      <c r="F33" s="25">
        <v>843.6</v>
      </c>
      <c r="G33" s="25">
        <v>843.6</v>
      </c>
      <c r="H33" s="16">
        <f t="shared" si="2"/>
        <v>843.6</v>
      </c>
      <c r="I33" s="17">
        <f t="shared" si="3"/>
        <v>0</v>
      </c>
      <c r="J33" s="18">
        <f t="shared" si="4"/>
        <v>0</v>
      </c>
      <c r="K33" s="22">
        <f t="shared" si="5"/>
        <v>20246.400000000001</v>
      </c>
      <c r="L33" s="23">
        <f t="shared" si="0"/>
        <v>843.6</v>
      </c>
      <c r="M33" s="22">
        <f t="shared" si="1"/>
        <v>843.6</v>
      </c>
      <c r="N33" s="5">
        <f t="shared" si="6"/>
        <v>20246.400000000001</v>
      </c>
    </row>
    <row r="34" spans="1:14" ht="60" customHeight="1" x14ac:dyDescent="0.25">
      <c r="A34" s="24">
        <v>31</v>
      </c>
      <c r="B34" s="35" t="s">
        <v>36</v>
      </c>
      <c r="C34" s="15" t="s">
        <v>21</v>
      </c>
      <c r="D34" s="19">
        <v>10</v>
      </c>
      <c r="E34" s="20">
        <v>292.8</v>
      </c>
      <c r="F34" s="20">
        <v>292.8</v>
      </c>
      <c r="G34" s="20">
        <v>292.8</v>
      </c>
      <c r="H34" s="16">
        <f t="shared" si="2"/>
        <v>292.8</v>
      </c>
      <c r="I34" s="17">
        <f t="shared" si="3"/>
        <v>0</v>
      </c>
      <c r="J34" s="18">
        <f t="shared" si="4"/>
        <v>0</v>
      </c>
      <c r="K34" s="22">
        <f t="shared" si="5"/>
        <v>2928.0000000000005</v>
      </c>
      <c r="L34" s="23">
        <f t="shared" si="0"/>
        <v>292.80000000000007</v>
      </c>
      <c r="M34" s="22">
        <f t="shared" si="1"/>
        <v>292.8</v>
      </c>
      <c r="N34" s="5">
        <f t="shared" si="6"/>
        <v>2928</v>
      </c>
    </row>
    <row r="35" spans="1:14" ht="60" customHeight="1" x14ac:dyDescent="0.25">
      <c r="A35" s="24">
        <v>32</v>
      </c>
      <c r="B35" s="31" t="s">
        <v>37</v>
      </c>
      <c r="C35" s="15" t="s">
        <v>21</v>
      </c>
      <c r="D35" s="19">
        <v>10</v>
      </c>
      <c r="E35" s="20">
        <v>404.4</v>
      </c>
      <c r="F35" s="20">
        <v>404.4</v>
      </c>
      <c r="G35" s="20">
        <v>404.4</v>
      </c>
      <c r="H35" s="16">
        <f>(E35+F35+G35)/3</f>
        <v>404.39999999999992</v>
      </c>
      <c r="I35" s="17">
        <f>STDEVA(E35,F35,G35)</f>
        <v>6.9618685722138533E-14</v>
      </c>
      <c r="J35" s="18">
        <f t="shared" si="4"/>
        <v>1.7215303096473427E-14</v>
      </c>
      <c r="K35" s="22">
        <f>D35/3*(E35+F35+G35)</f>
        <v>4043.9999999999995</v>
      </c>
      <c r="L35" s="23">
        <f t="shared" si="0"/>
        <v>404.4</v>
      </c>
      <c r="M35" s="22">
        <f t="shared" si="1"/>
        <v>404.4</v>
      </c>
      <c r="N35" s="5">
        <f t="shared" si="6"/>
        <v>4044</v>
      </c>
    </row>
    <row r="36" spans="1:14" ht="60" customHeight="1" x14ac:dyDescent="0.25">
      <c r="A36" s="24">
        <v>33</v>
      </c>
      <c r="B36" s="31" t="s">
        <v>38</v>
      </c>
      <c r="C36" s="15" t="s">
        <v>21</v>
      </c>
      <c r="D36" s="19">
        <v>5</v>
      </c>
      <c r="E36" s="20">
        <v>273.60000000000002</v>
      </c>
      <c r="F36" s="20">
        <v>273.60000000000002</v>
      </c>
      <c r="G36" s="20">
        <v>273.60000000000002</v>
      </c>
      <c r="H36" s="16">
        <f t="shared" si="2"/>
        <v>273.60000000000002</v>
      </c>
      <c r="I36" s="17">
        <f t="shared" si="3"/>
        <v>0</v>
      </c>
      <c r="J36" s="18">
        <f t="shared" si="4"/>
        <v>0</v>
      </c>
      <c r="K36" s="22">
        <f t="shared" si="5"/>
        <v>1368.0000000000002</v>
      </c>
      <c r="L36" s="23">
        <f t="shared" si="0"/>
        <v>273.60000000000002</v>
      </c>
      <c r="M36" s="22">
        <f t="shared" si="1"/>
        <v>273.60000000000002</v>
      </c>
      <c r="N36" s="5">
        <f t="shared" si="6"/>
        <v>1368</v>
      </c>
    </row>
    <row r="37" spans="1:14" ht="60" customHeight="1" x14ac:dyDescent="0.25">
      <c r="A37" s="24">
        <v>34</v>
      </c>
      <c r="B37" s="31" t="s">
        <v>39</v>
      </c>
      <c r="C37" s="15" t="s">
        <v>21</v>
      </c>
      <c r="D37" s="19">
        <v>5</v>
      </c>
      <c r="E37" s="20">
        <v>703.2</v>
      </c>
      <c r="F37" s="20">
        <v>703.2</v>
      </c>
      <c r="G37" s="20">
        <v>703.2</v>
      </c>
      <c r="H37" s="16">
        <f t="shared" si="2"/>
        <v>703.20000000000016</v>
      </c>
      <c r="I37" s="17">
        <f t="shared" si="3"/>
        <v>1.3923737144427707E-13</v>
      </c>
      <c r="J37" s="18">
        <f t="shared" si="4"/>
        <v>1.9800536325977962E-14</v>
      </c>
      <c r="K37" s="22">
        <f t="shared" si="5"/>
        <v>3516.0000000000009</v>
      </c>
      <c r="L37" s="23">
        <f t="shared" si="0"/>
        <v>703.20000000000016</v>
      </c>
      <c r="M37" s="22">
        <f t="shared" si="1"/>
        <v>703.2</v>
      </c>
      <c r="N37" s="5">
        <f t="shared" si="6"/>
        <v>3516</v>
      </c>
    </row>
    <row r="38" spans="1:14" ht="60" customHeight="1" x14ac:dyDescent="0.25">
      <c r="A38" s="24">
        <v>35</v>
      </c>
      <c r="B38" s="31" t="s">
        <v>40</v>
      </c>
      <c r="C38" s="15" t="s">
        <v>21</v>
      </c>
      <c r="D38" s="19">
        <v>5</v>
      </c>
      <c r="E38" s="20">
        <v>703.2</v>
      </c>
      <c r="F38" s="20">
        <v>703.2</v>
      </c>
      <c r="G38" s="20">
        <v>703.2</v>
      </c>
      <c r="H38" s="16">
        <f t="shared" si="2"/>
        <v>703.20000000000016</v>
      </c>
      <c r="I38" s="17">
        <f t="shared" si="3"/>
        <v>1.3923737144427707E-13</v>
      </c>
      <c r="J38" s="18">
        <f t="shared" si="4"/>
        <v>1.9800536325977962E-14</v>
      </c>
      <c r="K38" s="22">
        <f t="shared" si="5"/>
        <v>3516.0000000000009</v>
      </c>
      <c r="L38" s="23">
        <f t="shared" si="0"/>
        <v>703.20000000000016</v>
      </c>
      <c r="M38" s="22">
        <f t="shared" si="1"/>
        <v>703.2</v>
      </c>
      <c r="N38" s="5">
        <f t="shared" si="6"/>
        <v>3516</v>
      </c>
    </row>
    <row r="39" spans="1:14" ht="60" customHeight="1" x14ac:dyDescent="0.25">
      <c r="A39" s="24">
        <v>36</v>
      </c>
      <c r="B39" s="31" t="s">
        <v>41</v>
      </c>
      <c r="C39" s="15" t="s">
        <v>21</v>
      </c>
      <c r="D39" s="19">
        <v>8</v>
      </c>
      <c r="E39" s="20">
        <v>748.8</v>
      </c>
      <c r="F39" s="20">
        <v>748.8</v>
      </c>
      <c r="G39" s="20">
        <v>748.8</v>
      </c>
      <c r="H39" s="16">
        <f t="shared" si="2"/>
        <v>748.79999999999984</v>
      </c>
      <c r="I39" s="17">
        <f t="shared" si="3"/>
        <v>1.3923737144427707E-13</v>
      </c>
      <c r="J39" s="18">
        <f t="shared" si="4"/>
        <v>1.8594734434331879E-14</v>
      </c>
      <c r="K39" s="22">
        <f t="shared" si="5"/>
        <v>5990.3999999999987</v>
      </c>
      <c r="L39" s="23">
        <f t="shared" si="0"/>
        <v>748.79999999999984</v>
      </c>
      <c r="M39" s="22">
        <f t="shared" si="1"/>
        <v>748.8</v>
      </c>
      <c r="N39" s="5">
        <f>M39*D39</f>
        <v>5990.4</v>
      </c>
    </row>
    <row r="40" spans="1:14" ht="15.75" x14ac:dyDescent="0.25">
      <c r="A40" s="24"/>
      <c r="B40" s="36"/>
      <c r="C40" s="15"/>
      <c r="D40" s="27"/>
      <c r="E40" s="27"/>
      <c r="F40" s="27"/>
      <c r="G40" s="27"/>
      <c r="H40" s="37"/>
      <c r="I40" s="38"/>
      <c r="J40" s="27"/>
      <c r="K40" s="27"/>
      <c r="L40" s="27" t="s">
        <v>22</v>
      </c>
      <c r="M40" s="27"/>
      <c r="N40" s="4">
        <f>SUM(N4:N39)</f>
        <v>206286</v>
      </c>
    </row>
    <row r="41" spans="1:14" s="6" customFormat="1" ht="2.25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s="6" customFormat="1" ht="38.25" customHeight="1" x14ac:dyDescent="0.25">
      <c r="A42" s="52" t="s">
        <v>20</v>
      </c>
      <c r="B42" s="52"/>
      <c r="C42" s="21"/>
      <c r="D42" s="21"/>
      <c r="E42" s="21"/>
      <c r="F42" s="21"/>
      <c r="G42" s="21"/>
      <c r="H42" s="21"/>
      <c r="I42" s="21"/>
      <c r="J42" s="8"/>
      <c r="K42" s="8"/>
      <c r="L42" s="21"/>
      <c r="M42" s="52" t="s">
        <v>19</v>
      </c>
      <c r="N42" s="52"/>
    </row>
    <row r="43" spans="1:14" s="6" customFormat="1" ht="24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s="6" customFormat="1" ht="17.25" customHeight="1" x14ac:dyDescent="0.25">
      <c r="A44" s="48" t="s">
        <v>14</v>
      </c>
      <c r="B44" s="48"/>
      <c r="C44" s="48"/>
      <c r="D44" s="7"/>
      <c r="E44" s="7"/>
      <c r="F44" s="7"/>
      <c r="G44" s="7"/>
      <c r="H44" s="7"/>
      <c r="I44" s="7"/>
      <c r="J44" s="8"/>
      <c r="K44" s="8"/>
      <c r="L44" s="7"/>
      <c r="M44" s="48" t="s">
        <v>15</v>
      </c>
      <c r="N44" s="48"/>
    </row>
    <row r="45" spans="1:14" s="6" customFormat="1" ht="16.5" customHeight="1" x14ac:dyDescent="0.25">
      <c r="A45" s="49"/>
      <c r="B45" s="49"/>
      <c r="C45" s="49"/>
      <c r="D45" s="7"/>
      <c r="E45" s="7"/>
      <c r="F45" s="7"/>
      <c r="G45" s="7"/>
      <c r="H45" s="7"/>
      <c r="I45" s="7"/>
      <c r="J45" s="50"/>
      <c r="K45" s="50"/>
      <c r="L45" s="7"/>
      <c r="M45" s="51"/>
      <c r="N45" s="51"/>
    </row>
    <row r="46" spans="1:14" s="6" customFormat="1" ht="32.2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6" customFormat="1" ht="32.25" customHeight="1" x14ac:dyDescent="0.25">
      <c r="A47" s="9" t="s">
        <v>60</v>
      </c>
      <c r="B47" s="9"/>
      <c r="C47" s="9"/>
      <c r="D47" s="9"/>
      <c r="E47" s="9"/>
      <c r="F47" s="9"/>
      <c r="G47" s="9"/>
      <c r="H47" s="9"/>
      <c r="I47" s="7"/>
      <c r="J47" s="7"/>
      <c r="K47" s="7"/>
      <c r="L47" s="7"/>
      <c r="M47" s="7"/>
      <c r="N47" s="7"/>
    </row>
    <row r="48" spans="1:14" s="6" customFormat="1" ht="23.25" customHeight="1" x14ac:dyDescent="0.25">
      <c r="A48" s="45"/>
      <c r="B48" s="45"/>
      <c r="C48" s="10"/>
      <c r="D48" s="10"/>
      <c r="E48" s="10"/>
      <c r="F48" s="10"/>
      <c r="G48" s="10"/>
      <c r="H48" s="1"/>
      <c r="I48" s="1"/>
      <c r="J48" s="1"/>
      <c r="K48" s="1"/>
      <c r="L48" s="1"/>
      <c r="M48" s="1"/>
      <c r="N48" s="1"/>
    </row>
    <row r="49" spans="1:14" s="6" customFormat="1" ht="32.25" customHeight="1" x14ac:dyDescent="0.25">
      <c r="A49" s="46"/>
      <c r="B49" s="46"/>
      <c r="C49" s="46"/>
      <c r="D49" s="10"/>
      <c r="E49" s="11"/>
      <c r="F49" s="12"/>
      <c r="G49" s="12"/>
      <c r="H49" s="13"/>
      <c r="I49" s="13"/>
      <c r="J49" s="13"/>
      <c r="K49" s="13"/>
      <c r="L49" s="13"/>
      <c r="M49" s="13"/>
      <c r="N49" s="13"/>
    </row>
    <row r="50" spans="1:14" s="6" customFormat="1" ht="63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31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27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6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6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64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60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63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57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30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6" customHeight="1" x14ac:dyDescent="0.25"/>
    <row r="61" spans="1:14" ht="15.75" customHeight="1" x14ac:dyDescent="0.25"/>
    <row r="62" spans="1:14" s="13" customFormat="1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3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3" customFormat="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48" customHeight="1" x14ac:dyDescent="0.25"/>
    <row r="66" spans="1:14" s="13" customFormat="1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</sheetData>
  <mergeCells count="18">
    <mergeCell ref="A48:B48"/>
    <mergeCell ref="A49:C49"/>
    <mergeCell ref="A41:N41"/>
    <mergeCell ref="A44:C44"/>
    <mergeCell ref="M44:N44"/>
    <mergeCell ref="A45:C45"/>
    <mergeCell ref="J45:K45"/>
    <mergeCell ref="M45:N45"/>
    <mergeCell ref="A42:B42"/>
    <mergeCell ref="M42:N42"/>
    <mergeCell ref="A1:N1"/>
    <mergeCell ref="A2:A3"/>
    <mergeCell ref="B2:B3"/>
    <mergeCell ref="C2:C3"/>
    <mergeCell ref="D2:D3"/>
    <mergeCell ref="E2:G2"/>
    <mergeCell ref="H2:J2"/>
    <mergeCell ref="K2:N2"/>
  </mergeCells>
  <phoneticPr fontId="10" type="noConversion"/>
  <conditionalFormatting sqref="J4:J39">
    <cfRule type="cellIs" dxfId="0" priority="5" operator="greaterThan">
      <formula>33</formula>
    </cfRule>
  </conditionalFormatting>
  <pageMargins left="0.55118110236220474" right="0.27559055118110237" top="0.55118110236220474" bottom="0.39370078740157483" header="0.51181102362204722" footer="0.51181102362204722"/>
  <pageSetup paperSize="9"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контроль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 I3</dc:creator>
  <dc:description/>
  <cp:lastModifiedBy>ПНИ Тавдинский</cp:lastModifiedBy>
  <cp:revision>24</cp:revision>
  <cp:lastPrinted>2024-02-16T07:47:04Z</cp:lastPrinted>
  <dcterms:created xsi:type="dcterms:W3CDTF">2014-01-27T12:39:27Z</dcterms:created>
  <dcterms:modified xsi:type="dcterms:W3CDTF">2024-02-16T07:49:14Z</dcterms:modified>
  <dc:language>ru-RU</dc:language>
</cp:coreProperties>
</file>