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definedNames>
    <definedName function="false" hidden="false" localSheetId="0" name="_xlnm.Print_Area" vbProcedure="false">Лист2!$A$1:$N$24</definedName>
    <definedName function="false" hidden="false" localSheetId="0" name="_xlnm.Print_Titles" vbProcedure="false">Лист2!$1:$7</definedName>
    <definedName function="false" hidden="true" localSheetId="0" name="_xlnm._FilterDatabase" vbProcedure="false">Лист2!$A$7:$N$18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<sst xmlns="http://schemas.openxmlformats.org/spreadsheetml/2006/main" count="35" uniqueCount="35">
  <si>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</si>
  <si>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Обоснование начальной (максимальной) цены договора  на поставку спортивного оборудования
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услуг.</t>
  </si>
  <si>
    <t xml:space="preserve">№ п/п</t>
  </si>
  <si>
    <t xml:space="preserve">Наименование товаров, работ, услуг</t>
  </si>
  <si>
    <t xml:space="preserve">Коммерческое предложение 1</t>
  </si>
  <si>
    <t xml:space="preserve">Коммерческое предложение 2</t>
  </si>
  <si>
    <t xml:space="preserve">Коммерческое предложение 3</t>
  </si>
  <si>
    <t xml:space="preserve">Коммерческое предложение 4</t>
  </si>
  <si>
    <t xml:space="preserve">Коммерческое предложение 5</t>
  </si>
  <si>
    <t xml:space="preserve">Коммерческое предложение 6</t>
  </si>
  <si>
    <t xml:space="preserve">Коммерческое предложение 7</t>
  </si>
  <si>
    <t xml:space="preserve">за ед.</t>
  </si>
  <si>
    <t xml:space="preserve">кол-во</t>
  </si>
  <si>
    <t xml:space="preserve">коэф-т вариации, %</t>
  </si>
  <si>
    <t xml:space="preserve">НМЦК, руб.</t>
  </si>
  <si>
    <t xml:space="preserve">1</t>
  </si>
  <si>
    <t xml:space="preserve">Горизонтальная гимнастическая скамья для выполнения  испытания «Наклон вперед из положения стоя на гимнастической скамье»</t>
  </si>
  <si>
    <t xml:space="preserve">2</t>
  </si>
  <si>
    <t xml:space="preserve">Помост для выполнения испытания «Сгибание-разгибание рук в упоре лежа на полу» с платформой для фиксации результатов выполнения испытания</t>
  </si>
  <si>
    <t xml:space="preserve">3</t>
  </si>
  <si>
    <t xml:space="preserve">Комплекс для выполнения  испытания «Прыжок в длину с места толчком двумя ногами»</t>
  </si>
  <si>
    <t xml:space="preserve">4</t>
  </si>
  <si>
    <t xml:space="preserve">Горизонтальная гимнастическая скамья с фиксацией ступней для выполнения испытания «Поднимание туловища из положения лежа на спине»</t>
  </si>
  <si>
    <t xml:space="preserve">5</t>
  </si>
  <si>
    <t xml:space="preserve">Перекладины стационарные разноуровневые с упором для ног для выполнения испытания «Подтягивание из виса на высокой перекладине»</t>
  </si>
  <si>
    <t xml:space="preserve">6</t>
  </si>
  <si>
    <t xml:space="preserve">Перекладины стационарные разноуровневые с упором для ног для выполнения испытания «Подтягивание из виса лежа на низкой перекладине»</t>
  </si>
  <si>
    <t xml:space="preserve">7</t>
  </si>
  <si>
    <t xml:space="preserve">Брусья разноуровневые с возможностью занятий для инвалидов и лиц с ограниченными возможностями</t>
  </si>
  <si>
    <t xml:space="preserve">8</t>
  </si>
  <si>
    <t xml:space="preserve">Разнохватовый турник (три хвата)</t>
  </si>
  <si>
    <t xml:space="preserve">9</t>
  </si>
  <si>
    <t xml:space="preserve">Гимнастический снаряд «Шведская стенка»</t>
  </si>
  <si>
    <t xml:space="preserve">с учетом положений статьи 34 Бюджетного кодекса Российской Федерации, регламентирующей принцип эффективности использования денежных средств (необходимость достижения заданных результатов с использованием наименьшего объема средств (экономности) и (или) достижения наилучшего результата, а также в связи с ограниченным лимитом денежных средств Заказчика, начальная (максимальная) цена договора устанавливается в размере: 445062 (Четыреста сорок пять тысяч шестьдесят два) рубля 68 коп.</t>
  </si>
  <si>
    <t xml:space="preserve"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</si>
</sst>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@"/>
    <numFmt numFmtId="168" formatCode="General"/>
    <numFmt numFmtId="169" formatCode="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>
          <bgColor rgb="FFFE8F8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E8F8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30"/>
  <sheetViews>
    <sheetView showFormulas="false" showGridLines="true" showRowColHeaders="true" showZeros="true" rightToLeft="false" tabSelected="true" showOutlineSymbols="true" defaultGridColor="true" view="pageBreakPreview" topLeftCell="A9" colorId="64" zoomScale="100" zoomScaleNormal="100" zoomScalePageLayoutView="100" workbookViewId="0">
      <selection pane="topLeft" activeCell="B17" activeCellId="0" sqref="B17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2" width="46.71"/>
    <col collapsed="false" customWidth="true" hidden="false" outlineLevel="0" max="5" min="3" style="3" width="18"/>
    <col collapsed="false" customWidth="true" hidden="true" outlineLevel="0" max="9" min="6" style="3" width="18"/>
    <col collapsed="false" customWidth="true" hidden="false" outlineLevel="0" max="10" min="10" style="1" width="14.86"/>
    <col collapsed="false" customWidth="true" hidden="false" outlineLevel="0" max="11" min="11" style="4" width="11.29"/>
    <col collapsed="false" customWidth="true" hidden="false" outlineLevel="0" max="12" min="12" style="1" width="14"/>
    <col collapsed="false" customWidth="true" hidden="false" outlineLevel="0" max="13" min="13" style="1" width="8"/>
    <col collapsed="false" customWidth="true" hidden="false" outlineLevel="0" max="14" min="14" style="1" width="27.15"/>
    <col collapsed="false" customWidth="true" hidden="false" outlineLevel="0" max="15" min="15" style="5" width="18.14"/>
    <col collapsed="false" customWidth="true" hidden="false" outlineLevel="0" max="17" min="16" style="6" width="18.14"/>
    <col collapsed="false" customWidth="false" hidden="false" outlineLevel="0" max="16384" min="18" style="6" width="9.14"/>
  </cols>
  <sheetData>
    <row r="1" customFormat="false" ht="1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5" hidden="false" customHeight="fals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5" hidden="false" customHeight="fals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67.5" hidden="false" customHeight="true" outlineLevel="0" collapsed="false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customFormat="false" ht="37.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customFormat="false" ht="37.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5" customFormat="true" ht="30" hidden="false" customHeight="true" outlineLevel="0" collapsed="false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9" t="s">
        <v>11</v>
      </c>
      <c r="K7" s="12" t="s">
        <v>12</v>
      </c>
      <c r="L7" s="13" t="s">
        <v>13</v>
      </c>
      <c r="M7" s="13"/>
      <c r="N7" s="9" t="s">
        <v>14</v>
      </c>
      <c r="O7" s="14"/>
    </row>
    <row r="8" s="15" customFormat="true" ht="47.25" hidden="false" customHeight="false" outlineLevel="0" collapsed="false">
      <c r="A8" s="16" t="s">
        <v>15</v>
      </c>
      <c r="B8" s="17" t="s">
        <v>16</v>
      </c>
      <c r="C8" s="18" t="n">
        <v>99205</v>
      </c>
      <c r="D8" s="18" t="n">
        <v>58800</v>
      </c>
      <c r="E8" s="19" t="n">
        <v>81450</v>
      </c>
      <c r="F8" s="19"/>
      <c r="G8" s="20"/>
      <c r="H8" s="20"/>
      <c r="I8" s="20"/>
      <c r="J8" s="21" t="n">
        <f aca="false">ROUND(AVERAGE(C8:I8),2)</f>
        <v>79818.33</v>
      </c>
      <c r="K8" s="22" t="n">
        <v>1</v>
      </c>
      <c r="L8" s="23" t="n">
        <f aca="false">ROUND(_xlfn.STDEV.S(C8:I8)/J8*100,2)</f>
        <v>25.37</v>
      </c>
      <c r="M8" s="24" t="str">
        <f aca="false">IF(L8&lt;33,"&lt;33","&gt;33")</f>
        <v>&lt;33</v>
      </c>
      <c r="N8" s="25" t="n">
        <f aca="false">(K8/(COUNT(C8:I8))*(C8+D8+E8+F8+G8+H8+I8))</f>
        <v>79818.3333333333</v>
      </c>
      <c r="O8" s="14"/>
      <c r="P8" s="26"/>
    </row>
    <row r="9" s="15" customFormat="true" ht="63" hidden="false" customHeight="false" outlineLevel="0" collapsed="false">
      <c r="A9" s="16" t="s">
        <v>17</v>
      </c>
      <c r="B9" s="17" t="s">
        <v>18</v>
      </c>
      <c r="C9" s="18" t="n">
        <v>97500</v>
      </c>
      <c r="D9" s="18" t="n">
        <v>53360</v>
      </c>
      <c r="E9" s="19" t="n">
        <v>75900</v>
      </c>
      <c r="F9" s="19"/>
      <c r="G9" s="20"/>
      <c r="H9" s="20"/>
      <c r="I9" s="20"/>
      <c r="J9" s="21" t="n">
        <f aca="false">ROUND(AVERAGE(C9:I9),2)</f>
        <v>75586.67</v>
      </c>
      <c r="K9" s="22" t="n">
        <v>1</v>
      </c>
      <c r="L9" s="23" t="n">
        <f aca="false">ROUND(_xlfn.STDEV.S(C9:I9)/J9*100,2)</f>
        <v>29.2</v>
      </c>
      <c r="M9" s="24" t="str">
        <f aca="false">IF(L9&lt;33,"&lt;33","&gt;33")</f>
        <v>&lt;33</v>
      </c>
      <c r="N9" s="25" t="n">
        <f aca="false">(K9/(COUNT(C9:I9))*(C9+D9+E9+F9+G9+H9+I9))</f>
        <v>75586.6666666667</v>
      </c>
      <c r="O9" s="14"/>
      <c r="P9" s="26"/>
    </row>
    <row r="10" s="15" customFormat="true" ht="47.25" hidden="false" customHeight="false" outlineLevel="0" collapsed="false">
      <c r="A10" s="16" t="s">
        <v>19</v>
      </c>
      <c r="B10" s="17" t="s">
        <v>20</v>
      </c>
      <c r="C10" s="18" t="n">
        <v>65260</v>
      </c>
      <c r="D10" s="18" t="n">
        <v>54600</v>
      </c>
      <c r="E10" s="19" t="n">
        <v>67677</v>
      </c>
      <c r="F10" s="19"/>
      <c r="G10" s="20"/>
      <c r="H10" s="20"/>
      <c r="I10" s="20"/>
      <c r="J10" s="21" t="n">
        <f aca="false">ROUND(AVERAGE(C10:I10),2)</f>
        <v>62512.33</v>
      </c>
      <c r="K10" s="22" t="n">
        <v>1</v>
      </c>
      <c r="L10" s="23" t="n">
        <f aca="false">ROUND(_xlfn.STDEV.S(C10:I10)/J10*100,2)</f>
        <v>11.13</v>
      </c>
      <c r="M10" s="24" t="str">
        <f aca="false">IF(L10&lt;33,"&lt;33","&gt;33")</f>
        <v>&lt;33</v>
      </c>
      <c r="N10" s="25" t="n">
        <f aca="false">(K10/(COUNT(C10:I10))*(C10+D10+E10+F10+G10+H10+I10))</f>
        <v>62512.3333333333</v>
      </c>
      <c r="O10" s="14"/>
      <c r="P10" s="26"/>
    </row>
    <row r="11" s="15" customFormat="true" ht="63" hidden="false" customHeight="false" outlineLevel="0" collapsed="false">
      <c r="A11" s="16" t="s">
        <v>21</v>
      </c>
      <c r="B11" s="17" t="s">
        <v>22</v>
      </c>
      <c r="C11" s="18" t="n">
        <v>71550</v>
      </c>
      <c r="D11" s="18" t="n">
        <v>43615</v>
      </c>
      <c r="E11" s="19" t="n">
        <v>66000</v>
      </c>
      <c r="F11" s="19"/>
      <c r="G11" s="20"/>
      <c r="H11" s="20"/>
      <c r="I11" s="20"/>
      <c r="J11" s="21" t="n">
        <f aca="false">ROUND(AVERAGE(C11:I11),2)</f>
        <v>60388.33</v>
      </c>
      <c r="K11" s="22" t="n">
        <v>1</v>
      </c>
      <c r="L11" s="23" t="n">
        <f aca="false">ROUND(_xlfn.STDEV.S(C11:I11)/J11*100,2)</f>
        <v>24.49</v>
      </c>
      <c r="M11" s="24" t="str">
        <f aca="false">IF(L11&lt;33,"&lt;33","&gt;33")</f>
        <v>&lt;33</v>
      </c>
      <c r="N11" s="25" t="n">
        <f aca="false">(K11/(COUNT(C11:I11))*(C11+D11+E11+F11+G11+H11+I11))</f>
        <v>60388.3333333333</v>
      </c>
      <c r="O11" s="14"/>
      <c r="P11" s="26"/>
    </row>
    <row r="12" s="15" customFormat="true" ht="52.2" hidden="false" customHeight="false" outlineLevel="0" collapsed="false">
      <c r="A12" s="16" t="s">
        <v>23</v>
      </c>
      <c r="B12" s="17" t="s">
        <v>24</v>
      </c>
      <c r="C12" s="18" t="n">
        <v>59200</v>
      </c>
      <c r="D12" s="18" t="n">
        <v>48875</v>
      </c>
      <c r="E12" s="19" t="n">
        <v>64350</v>
      </c>
      <c r="F12" s="19"/>
      <c r="G12" s="20"/>
      <c r="H12" s="20"/>
      <c r="I12" s="20"/>
      <c r="J12" s="21" t="n">
        <v>57475</v>
      </c>
      <c r="K12" s="22" t="n">
        <v>1</v>
      </c>
      <c r="L12" s="23" t="n">
        <v>13.71</v>
      </c>
      <c r="M12" s="24" t="str">
        <f aca="false">IF(L12&lt;33,"&lt;33","&gt;33")</f>
        <v>&lt;33</v>
      </c>
      <c r="N12" s="25" t="n">
        <v>57475</v>
      </c>
      <c r="O12" s="14"/>
      <c r="P12" s="26"/>
    </row>
    <row r="13" s="15" customFormat="true" ht="63" hidden="false" customHeight="false" outlineLevel="0" collapsed="false">
      <c r="A13" s="16" t="s">
        <v>25</v>
      </c>
      <c r="B13" s="17" t="s">
        <v>26</v>
      </c>
      <c r="C13" s="18" t="n">
        <v>88762</v>
      </c>
      <c r="D13" s="18" t="n">
        <v>53400</v>
      </c>
      <c r="E13" s="19" t="n">
        <v>61720</v>
      </c>
      <c r="F13" s="19"/>
      <c r="G13" s="20"/>
      <c r="H13" s="20"/>
      <c r="I13" s="20"/>
      <c r="J13" s="21" t="n">
        <f aca="false">ROUND(AVERAGE(C13:I13),2)</f>
        <v>67960.67</v>
      </c>
      <c r="K13" s="22" t="n">
        <v>1</v>
      </c>
      <c r="L13" s="23" t="n">
        <f aca="false">ROUND(_xlfn.STDEV.S(C13:I13)/J13*100,2)</f>
        <v>27.2</v>
      </c>
      <c r="M13" s="24" t="str">
        <f aca="false">IF(L13&lt;33,"&lt;33","&gt;33")</f>
        <v>&lt;33</v>
      </c>
      <c r="N13" s="25" t="n">
        <f aca="false">(K13/(COUNT(C13:I13))*(C13+D13+E13+F13+G13+H13+I13))</f>
        <v>67960.6666666667</v>
      </c>
      <c r="O13" s="14"/>
      <c r="P13" s="26"/>
    </row>
    <row r="14" s="15" customFormat="true" ht="39.55" hidden="false" customHeight="false" outlineLevel="0" collapsed="false">
      <c r="A14" s="16" t="s">
        <v>27</v>
      </c>
      <c r="B14" s="17" t="s">
        <v>28</v>
      </c>
      <c r="C14" s="18" t="n">
        <v>57499</v>
      </c>
      <c r="D14" s="18" t="n">
        <v>66360</v>
      </c>
      <c r="E14" s="19" t="n">
        <v>56630</v>
      </c>
      <c r="F14" s="19"/>
      <c r="G14" s="20"/>
      <c r="H14" s="20"/>
      <c r="I14" s="20"/>
      <c r="J14" s="21" t="n">
        <v>60163</v>
      </c>
      <c r="K14" s="22" t="n">
        <v>1</v>
      </c>
      <c r="L14" s="23" t="n">
        <v>8.95</v>
      </c>
      <c r="M14" s="24" t="str">
        <f aca="false">IF(L14&lt;33,"&lt;33","&gt;33")</f>
        <v>&lt;33</v>
      </c>
      <c r="N14" s="25" t="n">
        <v>60163</v>
      </c>
      <c r="O14" s="14"/>
      <c r="P14" s="26"/>
    </row>
    <row r="15" s="15" customFormat="true" ht="15.75" hidden="false" customHeight="false" outlineLevel="0" collapsed="false">
      <c r="A15" s="16" t="s">
        <v>29</v>
      </c>
      <c r="B15" s="17" t="s">
        <v>30</v>
      </c>
      <c r="C15" s="18" t="n">
        <v>55361</v>
      </c>
      <c r="D15" s="18" t="n">
        <v>41009</v>
      </c>
      <c r="E15" s="19" t="n">
        <v>57412</v>
      </c>
      <c r="F15" s="19"/>
      <c r="G15" s="20"/>
      <c r="H15" s="20"/>
      <c r="I15" s="20"/>
      <c r="J15" s="21" t="n">
        <f aca="false">ROUND(AVERAGE(C15:I15),2)</f>
        <v>51260.67</v>
      </c>
      <c r="K15" s="22" t="n">
        <v>1</v>
      </c>
      <c r="L15" s="23" t="n">
        <f aca="false">ROUND(_xlfn.STDEV.S(C15:I15)/J15*100,2)</f>
        <v>17.43</v>
      </c>
      <c r="M15" s="24" t="str">
        <f aca="false">IF(L15&lt;33,"&lt;33","&gt;33")</f>
        <v>&lt;33</v>
      </c>
      <c r="N15" s="25" t="n">
        <f aca="false">(K15/(COUNT(C15:I15))*(C15+D15+E15+F15+G15+H15+I15))</f>
        <v>51260.6666666667</v>
      </c>
      <c r="O15" s="14"/>
      <c r="P15" s="26"/>
    </row>
    <row r="16" s="15" customFormat="true" ht="15" hidden="false" customHeight="false" outlineLevel="0" collapsed="false">
      <c r="A16" s="16" t="s">
        <v>31</v>
      </c>
      <c r="B16" s="17" t="s">
        <v>32</v>
      </c>
      <c r="C16" s="18" t="n">
        <v>74031</v>
      </c>
      <c r="D16" s="18" t="n">
        <v>54838</v>
      </c>
      <c r="E16" s="19" t="n">
        <v>76773</v>
      </c>
      <c r="F16" s="19"/>
      <c r="G16" s="20"/>
      <c r="H16" s="20"/>
      <c r="I16" s="20"/>
      <c r="J16" s="21" t="n">
        <f aca="false">ROUND(AVERAGE(C16:I16),2)</f>
        <v>68547.33</v>
      </c>
      <c r="K16" s="22" t="n">
        <v>1</v>
      </c>
      <c r="L16" s="23" t="n">
        <f aca="false">ROUND(_xlfn.STDEV.S(C16:I16)/J16*100,2)</f>
        <v>17.44</v>
      </c>
      <c r="M16" s="24" t="str">
        <f aca="false">IF(L16&lt;33,"&lt;33","&gt;33")</f>
        <v>&lt;33</v>
      </c>
      <c r="N16" s="25" t="n">
        <f aca="false">(K16/(COUNT(C16:I16))*(C16+D16+E16+F16+G16+H16+I16))</f>
        <v>68547.3333333333</v>
      </c>
      <c r="O16" s="14"/>
      <c r="P16" s="26"/>
    </row>
    <row r="17" s="15" customFormat="true" ht="21.75" hidden="false" customHeight="true" outlineLevel="0" collapsed="false">
      <c r="A17" s="27"/>
      <c r="B17" s="28" t="s">
        <v>33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 t="s">
        <v>34</v>
      </c>
      <c r="O17" s="5"/>
      <c r="P17" s="6"/>
      <c r="Q17" s="6"/>
    </row>
    <row r="18" s="15" customFormat="true" ht="21.75" hidden="false" customHeight="true" outlineLevel="0" collapsed="false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 t="n">
        <f aca="false">SUM(N8:N16)</f>
        <v>583712.333333333</v>
      </c>
      <c r="O18" s="14"/>
      <c r="P18" s="30"/>
      <c r="Q18" s="30"/>
    </row>
    <row r="19" customFormat="false" ht="15" hidden="false" customHeight="false" outlineLevel="0" collapsed="false">
      <c r="A19" s="27"/>
      <c r="B19" s="31"/>
      <c r="D19" s="32"/>
      <c r="E19" s="33"/>
      <c r="F19" s="33"/>
      <c r="G19" s="33"/>
      <c r="H19" s="33"/>
      <c r="I19" s="33"/>
      <c r="L19" s="3"/>
      <c r="N19" s="34"/>
    </row>
    <row r="20" s="30" customFormat="true" ht="15" hidden="false" customHeight="false" outlineLevel="0" collapsed="false">
      <c r="A20" s="35"/>
      <c r="B20" s="2"/>
      <c r="C20" s="3"/>
      <c r="D20" s="3"/>
      <c r="E20" s="3"/>
      <c r="F20" s="3"/>
      <c r="G20" s="3"/>
      <c r="H20" s="3"/>
      <c r="I20" s="3"/>
      <c r="J20" s="1"/>
      <c r="K20" s="4"/>
      <c r="L20" s="1"/>
      <c r="M20" s="1"/>
      <c r="N20" s="1"/>
      <c r="O20" s="5"/>
      <c r="P20" s="6"/>
      <c r="Q20" s="6"/>
    </row>
    <row r="21" customFormat="false" ht="15" hidden="false" customHeight="false" outlineLevel="0" collapsed="false">
      <c r="A21" s="35"/>
    </row>
    <row r="22" s="4" customFormat="true" ht="15" hidden="false" customHeight="false" outlineLevel="0" collapsed="false">
      <c r="A22" s="36"/>
      <c r="B22" s="2"/>
      <c r="C22" s="3"/>
      <c r="D22" s="3"/>
      <c r="E22" s="3"/>
      <c r="F22" s="3"/>
      <c r="G22" s="3"/>
      <c r="H22" s="3"/>
      <c r="I22" s="3"/>
      <c r="J22" s="1"/>
      <c r="L22" s="1"/>
      <c r="M22" s="1"/>
      <c r="N22" s="1"/>
      <c r="O22" s="5"/>
      <c r="P22" s="6"/>
      <c r="Q22" s="6"/>
    </row>
    <row r="23" s="4" customFormat="true" ht="15" hidden="false" customHeight="false" outlineLevel="0" collapsed="false">
      <c r="A23" s="1"/>
      <c r="B23" s="2"/>
      <c r="C23" s="3"/>
      <c r="D23" s="3"/>
      <c r="E23" s="3"/>
      <c r="F23" s="3"/>
      <c r="G23" s="3"/>
      <c r="H23" s="3"/>
      <c r="I23" s="3"/>
      <c r="J23" s="3"/>
      <c r="L23" s="1"/>
      <c r="M23" s="1"/>
      <c r="N23" s="1"/>
      <c r="O23" s="5"/>
      <c r="P23" s="6"/>
      <c r="Q23" s="6"/>
    </row>
    <row r="24" s="4" customFormat="true" ht="15" hidden="false" customHeight="false" outlineLevel="0" collapsed="false">
      <c r="A24" s="1"/>
      <c r="B24" s="2"/>
      <c r="C24" s="3"/>
      <c r="D24" s="3"/>
      <c r="E24" s="3"/>
      <c r="F24" s="3"/>
      <c r="G24" s="3"/>
      <c r="H24" s="3"/>
      <c r="I24" s="3"/>
      <c r="J24" s="1"/>
      <c r="L24" s="1"/>
      <c r="M24" s="1"/>
      <c r="N24" s="1"/>
      <c r="O24" s="5"/>
      <c r="P24" s="6"/>
      <c r="Q24" s="6"/>
    </row>
    <row r="25" s="4" customFormat="true" ht="15" hidden="false" customHeight="false" outlineLevel="0" collapsed="false">
      <c r="A25" s="1"/>
      <c r="B25" s="2"/>
      <c r="C25" s="3"/>
      <c r="D25" s="3"/>
      <c r="E25" s="3"/>
      <c r="F25" s="3"/>
      <c r="G25" s="3"/>
      <c r="H25" s="3"/>
      <c r="I25" s="3"/>
      <c r="J25" s="1"/>
      <c r="L25" s="1"/>
      <c r="M25" s="1"/>
      <c r="N25" s="1"/>
      <c r="O25" s="5"/>
      <c r="P25" s="6"/>
      <c r="Q25" s="6"/>
    </row>
    <row r="26" s="4" customFormat="true" ht="15" hidden="false" customHeight="false" outlineLevel="0" collapsed="false">
      <c r="A26" s="1"/>
      <c r="B26" s="2"/>
      <c r="C26" s="3"/>
      <c r="D26" s="3"/>
      <c r="E26" s="3"/>
      <c r="F26" s="3"/>
      <c r="G26" s="3"/>
      <c r="H26" s="3"/>
      <c r="I26" s="3"/>
      <c r="J26" s="1"/>
      <c r="L26" s="1"/>
      <c r="M26" s="1"/>
      <c r="N26" s="1"/>
      <c r="O26" s="5"/>
      <c r="P26" s="6"/>
      <c r="Q26" s="6"/>
    </row>
    <row r="27" s="4" customFormat="true" ht="15" hidden="false" customHeight="false" outlineLevel="0" collapsed="false">
      <c r="A27" s="1"/>
      <c r="B27" s="2"/>
      <c r="C27" s="3"/>
      <c r="D27" s="3"/>
      <c r="E27" s="3"/>
      <c r="F27" s="3"/>
      <c r="G27" s="3"/>
      <c r="H27" s="3"/>
      <c r="I27" s="3"/>
      <c r="J27" s="1"/>
      <c r="L27" s="1"/>
      <c r="M27" s="1"/>
      <c r="N27" s="1"/>
      <c r="O27" s="5"/>
      <c r="P27" s="6"/>
      <c r="Q27" s="6"/>
    </row>
    <row r="28" s="4" customFormat="true" ht="15" hidden="false" customHeight="false" outlineLevel="0" collapsed="false">
      <c r="A28" s="1"/>
      <c r="B28" s="2"/>
      <c r="C28" s="3"/>
      <c r="D28" s="3"/>
      <c r="E28" s="3"/>
      <c r="F28" s="3"/>
      <c r="G28" s="3"/>
      <c r="H28" s="3"/>
      <c r="I28" s="3"/>
      <c r="J28" s="1"/>
      <c r="L28" s="1"/>
      <c r="M28" s="1"/>
      <c r="N28" s="1"/>
      <c r="O28" s="5"/>
      <c r="P28" s="6"/>
      <c r="Q28" s="6"/>
    </row>
    <row r="29" s="4" customFormat="true" ht="15" hidden="false" customHeight="false" outlineLevel="0" collapsed="false">
      <c r="A29" s="1"/>
      <c r="B29" s="2"/>
      <c r="C29" s="3"/>
      <c r="D29" s="3"/>
      <c r="E29" s="3"/>
      <c r="F29" s="3"/>
      <c r="G29" s="3"/>
      <c r="H29" s="3"/>
      <c r="I29" s="3"/>
      <c r="J29" s="1"/>
      <c r="L29" s="1"/>
      <c r="M29" s="1"/>
      <c r="N29" s="1"/>
      <c r="O29" s="5"/>
      <c r="P29" s="6"/>
      <c r="Q29" s="6"/>
    </row>
    <row r="30" s="4" customFormat="true" ht="15" hidden="false" customHeight="false" outlineLevel="0" collapsed="false">
      <c r="A30" s="1"/>
      <c r="B30" s="2"/>
      <c r="C30" s="3"/>
      <c r="D30" s="3"/>
      <c r="E30" s="3"/>
      <c r="F30" s="3"/>
      <c r="G30" s="3"/>
      <c r="H30" s="3"/>
      <c r="I30" s="3"/>
      <c r="J30" s="1"/>
      <c r="L30" s="1"/>
      <c r="M30" s="1"/>
      <c r="N30" s="1"/>
      <c r="O30" s="5"/>
      <c r="P30" s="6"/>
      <c r="Q30" s="6"/>
    </row>
  </sheetData>
  <autoFilter ref="A7:N18"/>
  <mergeCells count="4">
    <mergeCell ref="A1:N3"/>
    <mergeCell ref="A4:N6"/>
    <mergeCell ref="L7:M7"/>
    <mergeCell ref="B17:M18"/>
  </mergeCells>
  <conditionalFormatting sqref="M8:M16">
    <cfRule type="cellIs" priority="2" operator="equal" aboveAverage="0" equalAverage="0" bottom="0" percent="0" rank="0" text="" dxfId="3">
      <formula>"&gt;33"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LibreOffice/7.4.3.2$Linux_X86_64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2021-04-05T09:35:27Z</dcterms:created>
  <dc:creator>Дибаева</dc:creator>
  <dc:description/>
  <dc:language>ru-RU</dc:language>
  <cp:lastModifiedBy/>
  <cp:lastPrinted>2022-02-25T05:33:42Z</cp:lastPrinted>
  <dcterms:modified xsi:type="dcterms:W3CDTF">2024-02-27T13:57:57Z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