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сады питание 2024\07-12-2023_13-41-06 овощи и фрукты без 2 садов\"/>
    </mc:Choice>
  </mc:AlternateContent>
  <bookViews>
    <workbookView xWindow="28680" yWindow="-120" windowWidth="29040" windowHeight="15840" firstSheet="12" activeTab="14"/>
  </bookViews>
  <sheets>
    <sheet name="Айгуль" sheetId="13" r:id="rId1"/>
    <sheet name="Уралочка" sheetId="17" r:id="rId2"/>
    <sheet name="Солнышко" sheetId="18" r:id="rId3"/>
    <sheet name="Кугарсенкай" sheetId="19" r:id="rId4"/>
    <sheet name="Родничок" sheetId="20" r:id="rId5"/>
    <sheet name="им. З.Биишевой" sheetId="21" r:id="rId6"/>
    <sheet name="Одуванчик" sheetId="22" r:id="rId7"/>
    <sheet name="Колобок" sheetId="23" r:id="rId8"/>
    <sheet name="Ляйсан с.Кугарчи" sheetId="24" r:id="rId9"/>
    <sheet name="Улыбка" sheetId="25" r:id="rId10"/>
    <sheet name="Березка" sheetId="26" r:id="rId11"/>
    <sheet name="Золотая рыбка" sheetId="27" r:id="rId12"/>
    <sheet name="Акбузат" sheetId="28" r:id="rId13"/>
    <sheet name="Айсылу" sheetId="29" r:id="rId14"/>
    <sheet name="Лейсан д.Худайбердино" sheetId="30" r:id="rId15"/>
  </sheets>
  <definedNames>
    <definedName name="_xlnm._FilterDatabase" localSheetId="0" hidden="1">Айгуль!$A$7:$N$22</definedName>
    <definedName name="_xlnm._FilterDatabase" localSheetId="13" hidden="1">Айсылу!$A$7:$N$22</definedName>
    <definedName name="_xlnm._FilterDatabase" localSheetId="12" hidden="1">Акбузат!$A$7:$N$22</definedName>
    <definedName name="_xlnm._FilterDatabase" localSheetId="10" hidden="1">Березка!$A$7:$N$22</definedName>
    <definedName name="_xlnm._FilterDatabase" localSheetId="11" hidden="1">'Золотая рыбка'!$A$7:$N$22</definedName>
    <definedName name="_xlnm._FilterDatabase" localSheetId="5" hidden="1">'им. З.Биишевой'!$A$7:$N$22</definedName>
    <definedName name="_xlnm._FilterDatabase" localSheetId="7" hidden="1">Колобок!$A$7:$N$22</definedName>
    <definedName name="_xlnm._FilterDatabase" localSheetId="3" hidden="1">Кугарсенкай!$A$7:$N$22</definedName>
    <definedName name="_xlnm._FilterDatabase" localSheetId="14" hidden="1">'Лейсан д.Худайбердино'!$A$7:$N$22</definedName>
    <definedName name="_xlnm._FilterDatabase" localSheetId="8" hidden="1">'Ляйсан с.Кугарчи'!$A$7:$N$22</definedName>
    <definedName name="_xlnm._FilterDatabase" localSheetId="6" hidden="1">Одуванчик!$A$7:$N$22</definedName>
    <definedName name="_xlnm._FilterDatabase" localSheetId="4" hidden="1">Родничок!$A$7:$N$22</definedName>
    <definedName name="_xlnm._FilterDatabase" localSheetId="2" hidden="1">Солнышко!$A$7:$N$22</definedName>
    <definedName name="_xlnm._FilterDatabase" localSheetId="9" hidden="1">Улыбка!$A$7:$N$22</definedName>
    <definedName name="_xlnm._FilterDatabase" localSheetId="1" hidden="1">Уралочка!$A$7:$N$22</definedName>
    <definedName name="_xlnm.Print_Titles" localSheetId="0">Айгуль!$1:$7</definedName>
    <definedName name="_xlnm.Print_Titles" localSheetId="13">Айсылу!$1:$7</definedName>
    <definedName name="_xlnm.Print_Titles" localSheetId="12">Акбузат!$1:$7</definedName>
    <definedName name="_xlnm.Print_Titles" localSheetId="10">Березка!$1:$7</definedName>
    <definedName name="_xlnm.Print_Titles" localSheetId="11">'Золотая рыбка'!$1:$7</definedName>
    <definedName name="_xlnm.Print_Titles" localSheetId="5">'им. З.Биишевой'!$1:$7</definedName>
    <definedName name="_xlnm.Print_Titles" localSheetId="7">Колобок!$1:$7</definedName>
    <definedName name="_xlnm.Print_Titles" localSheetId="3">Кугарсенкай!$1:$7</definedName>
    <definedName name="_xlnm.Print_Titles" localSheetId="14">'Лейсан д.Худайбердино'!$1:$7</definedName>
    <definedName name="_xlnm.Print_Titles" localSheetId="8">'Ляйсан с.Кугарчи'!$1:$7</definedName>
    <definedName name="_xlnm.Print_Titles" localSheetId="6">Одуванчик!$1:$7</definedName>
    <definedName name="_xlnm.Print_Titles" localSheetId="4">Родничок!$1:$7</definedName>
    <definedName name="_xlnm.Print_Titles" localSheetId="2">Солнышко!$1:$7</definedName>
    <definedName name="_xlnm.Print_Titles" localSheetId="9">Улыбка!$1:$7</definedName>
    <definedName name="_xlnm.Print_Titles" localSheetId="1">Уралочка!$1:$7</definedName>
    <definedName name="_xlnm.Print_Area" localSheetId="0">Айгуль!$A$1:$N$32</definedName>
    <definedName name="_xlnm.Print_Area" localSheetId="13">Айсылу!$A$1:$N$32</definedName>
    <definedName name="_xlnm.Print_Area" localSheetId="12">Акбузат!$A$1:$N$32</definedName>
    <definedName name="_xlnm.Print_Area" localSheetId="10">Березка!$A$1:$N$32</definedName>
    <definedName name="_xlnm.Print_Area" localSheetId="11">'Золотая рыбка'!$A$1:$N$32</definedName>
    <definedName name="_xlnm.Print_Area" localSheetId="5">'им. З.Биишевой'!$A$1:$N$32</definedName>
    <definedName name="_xlnm.Print_Area" localSheetId="7">Колобок!$A$1:$N$32</definedName>
    <definedName name="_xlnm.Print_Area" localSheetId="3">Кугарсенкай!$A$1:$N$32</definedName>
    <definedName name="_xlnm.Print_Area" localSheetId="14">'Лейсан д.Худайбердино'!$A$1:$N$32</definedName>
    <definedName name="_xlnm.Print_Area" localSheetId="8">'Ляйсан с.Кугарчи'!$A$1:$N$32</definedName>
    <definedName name="_xlnm.Print_Area" localSheetId="6">Одуванчик!$A$1:$N$32</definedName>
    <definedName name="_xlnm.Print_Area" localSheetId="4">Родничок!$A$1:$N$32</definedName>
    <definedName name="_xlnm.Print_Area" localSheetId="2">Солнышко!$A$1:$N$32</definedName>
    <definedName name="_xlnm.Print_Area" localSheetId="9">Улыбка!$A$1:$N$32</definedName>
    <definedName name="_xlnm.Print_Area" localSheetId="1">Уралочка!$A$1:$N$32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30" l="1"/>
  <c r="D8" i="30"/>
  <c r="E8" i="30"/>
  <c r="C9" i="30"/>
  <c r="D9" i="30"/>
  <c r="E9" i="30"/>
  <c r="C10" i="30"/>
  <c r="D10" i="30"/>
  <c r="J10" i="30" s="1"/>
  <c r="L10" i="30" s="1"/>
  <c r="M10" i="30" s="1"/>
  <c r="E10" i="30"/>
  <c r="C11" i="30"/>
  <c r="D11" i="30"/>
  <c r="E11" i="30"/>
  <c r="C12" i="30"/>
  <c r="D12" i="30"/>
  <c r="E12" i="30"/>
  <c r="C13" i="30"/>
  <c r="J13" i="30" s="1"/>
  <c r="L13" i="30" s="1"/>
  <c r="M13" i="30" s="1"/>
  <c r="D13" i="30"/>
  <c r="E13" i="30"/>
  <c r="C14" i="30"/>
  <c r="J14" i="30" s="1"/>
  <c r="L14" i="30" s="1"/>
  <c r="M14" i="30" s="1"/>
  <c r="D14" i="30"/>
  <c r="E14" i="30"/>
  <c r="C15" i="30"/>
  <c r="D15" i="30"/>
  <c r="E15" i="30"/>
  <c r="N15" i="30" s="1"/>
  <c r="C16" i="30"/>
  <c r="D16" i="30"/>
  <c r="E16" i="30"/>
  <c r="N16" i="30" s="1"/>
  <c r="C17" i="30"/>
  <c r="D17" i="30"/>
  <c r="J17" i="30" s="1"/>
  <c r="L17" i="30" s="1"/>
  <c r="M17" i="30" s="1"/>
  <c r="E17" i="30"/>
  <c r="C18" i="30"/>
  <c r="D18" i="30"/>
  <c r="J18" i="30" s="1"/>
  <c r="L18" i="30" s="1"/>
  <c r="M18" i="30" s="1"/>
  <c r="E18" i="30"/>
  <c r="C19" i="30"/>
  <c r="D19" i="30"/>
  <c r="N19" i="30" s="1"/>
  <c r="E19" i="30"/>
  <c r="C20" i="30"/>
  <c r="D20" i="30"/>
  <c r="E20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8" i="30"/>
  <c r="J11" i="30"/>
  <c r="L11" i="30" s="1"/>
  <c r="M11" i="30" s="1"/>
  <c r="N11" i="30"/>
  <c r="J12" i="30"/>
  <c r="L12" i="30" s="1"/>
  <c r="M12" i="30" s="1"/>
  <c r="N12" i="30"/>
  <c r="J16" i="30"/>
  <c r="L16" i="30" s="1"/>
  <c r="M16" i="30" s="1"/>
  <c r="N18" i="30"/>
  <c r="J19" i="30"/>
  <c r="L19" i="30" s="1"/>
  <c r="M19" i="30" s="1"/>
  <c r="J20" i="30"/>
  <c r="L20" i="30" s="1"/>
  <c r="M20" i="30" s="1"/>
  <c r="N20" i="30"/>
  <c r="C8" i="29"/>
  <c r="D8" i="29"/>
  <c r="E8" i="29"/>
  <c r="C9" i="29"/>
  <c r="D9" i="29"/>
  <c r="E9" i="29"/>
  <c r="C10" i="29"/>
  <c r="D10" i="29"/>
  <c r="J10" i="29" s="1"/>
  <c r="L10" i="29" s="1"/>
  <c r="M10" i="29" s="1"/>
  <c r="E10" i="29"/>
  <c r="C11" i="29"/>
  <c r="J11" i="29" s="1"/>
  <c r="L11" i="29" s="1"/>
  <c r="M11" i="29" s="1"/>
  <c r="D11" i="29"/>
  <c r="E11" i="29"/>
  <c r="C12" i="29"/>
  <c r="D12" i="29"/>
  <c r="E12" i="29"/>
  <c r="C13" i="29"/>
  <c r="J13" i="29" s="1"/>
  <c r="L13" i="29" s="1"/>
  <c r="M13" i="29" s="1"/>
  <c r="D13" i="29"/>
  <c r="E13" i="29"/>
  <c r="C14" i="29"/>
  <c r="D14" i="29"/>
  <c r="E14" i="29"/>
  <c r="C15" i="29"/>
  <c r="N15" i="29" s="1"/>
  <c r="D15" i="29"/>
  <c r="E15" i="29"/>
  <c r="C16" i="29"/>
  <c r="D16" i="29"/>
  <c r="E16" i="29"/>
  <c r="C17" i="29"/>
  <c r="D17" i="29"/>
  <c r="J17" i="29" s="1"/>
  <c r="L17" i="29" s="1"/>
  <c r="M17" i="29" s="1"/>
  <c r="E17" i="29"/>
  <c r="C18" i="29"/>
  <c r="D18" i="29"/>
  <c r="E18" i="29"/>
  <c r="C19" i="29"/>
  <c r="D19" i="29"/>
  <c r="E19" i="29"/>
  <c r="C20" i="29"/>
  <c r="D20" i="29"/>
  <c r="E20" i="29"/>
  <c r="J20" i="29" s="1"/>
  <c r="L20" i="29" s="1"/>
  <c r="M20" i="29" s="1"/>
  <c r="B9" i="29"/>
  <c r="B10" i="29"/>
  <c r="B11" i="29"/>
  <c r="B12" i="29"/>
  <c r="B13" i="29"/>
  <c r="B14" i="29"/>
  <c r="B15" i="29"/>
  <c r="B16" i="29"/>
  <c r="B17" i="29"/>
  <c r="B18" i="29"/>
  <c r="B19" i="29"/>
  <c r="B20" i="29"/>
  <c r="B8" i="29"/>
  <c r="J12" i="29"/>
  <c r="L12" i="29" s="1"/>
  <c r="M12" i="29" s="1"/>
  <c r="N12" i="29"/>
  <c r="J14" i="29"/>
  <c r="L14" i="29" s="1"/>
  <c r="M14" i="29" s="1"/>
  <c r="N14" i="29"/>
  <c r="J16" i="29"/>
  <c r="L16" i="29" s="1"/>
  <c r="M16" i="29" s="1"/>
  <c r="N16" i="29"/>
  <c r="J19" i="29"/>
  <c r="L19" i="29" s="1"/>
  <c r="M19" i="29" s="1"/>
  <c r="N19" i="29"/>
  <c r="C8" i="28"/>
  <c r="D8" i="28"/>
  <c r="E8" i="28"/>
  <c r="C9" i="28"/>
  <c r="D9" i="28"/>
  <c r="E9" i="28"/>
  <c r="C10" i="28"/>
  <c r="D10" i="28"/>
  <c r="E10" i="28"/>
  <c r="C11" i="28"/>
  <c r="J11" i="28" s="1"/>
  <c r="L11" i="28" s="1"/>
  <c r="M11" i="28" s="1"/>
  <c r="D11" i="28"/>
  <c r="E11" i="28"/>
  <c r="C12" i="28"/>
  <c r="J12" i="28" s="1"/>
  <c r="L12" i="28" s="1"/>
  <c r="M12" i="28" s="1"/>
  <c r="D12" i="28"/>
  <c r="E12" i="28"/>
  <c r="C13" i="28"/>
  <c r="J13" i="28" s="1"/>
  <c r="L13" i="28" s="1"/>
  <c r="M13" i="28" s="1"/>
  <c r="D13" i="28"/>
  <c r="E13" i="28"/>
  <c r="C14" i="28"/>
  <c r="D14" i="28"/>
  <c r="E14" i="28"/>
  <c r="N14" i="28" s="1"/>
  <c r="C15" i="28"/>
  <c r="D15" i="28"/>
  <c r="E15" i="28"/>
  <c r="J15" i="28" s="1"/>
  <c r="L15" i="28" s="1"/>
  <c r="M15" i="28" s="1"/>
  <c r="C16" i="28"/>
  <c r="D16" i="28"/>
  <c r="E16" i="28"/>
  <c r="C17" i="28"/>
  <c r="D17" i="28"/>
  <c r="E17" i="28"/>
  <c r="C18" i="28"/>
  <c r="D18" i="28"/>
  <c r="N18" i="28" s="1"/>
  <c r="E18" i="28"/>
  <c r="C19" i="28"/>
  <c r="J19" i="28" s="1"/>
  <c r="L19" i="28" s="1"/>
  <c r="M19" i="28" s="1"/>
  <c r="D19" i="28"/>
  <c r="E19" i="28"/>
  <c r="C20" i="28"/>
  <c r="D20" i="28"/>
  <c r="E20" i="28"/>
  <c r="N20" i="28" s="1"/>
  <c r="B9" i="28"/>
  <c r="B10" i="28"/>
  <c r="B11" i="28"/>
  <c r="B12" i="28"/>
  <c r="B13" i="28"/>
  <c r="B14" i="28"/>
  <c r="B15" i="28"/>
  <c r="B16" i="28"/>
  <c r="B17" i="28"/>
  <c r="B18" i="28"/>
  <c r="B19" i="28"/>
  <c r="B20" i="28"/>
  <c r="B8" i="28"/>
  <c r="J10" i="28"/>
  <c r="L10" i="28" s="1"/>
  <c r="M10" i="28" s="1"/>
  <c r="N11" i="28"/>
  <c r="J14" i="28"/>
  <c r="L14" i="28" s="1"/>
  <c r="M14" i="28" s="1"/>
  <c r="N15" i="28"/>
  <c r="N16" i="28"/>
  <c r="J18" i="28"/>
  <c r="L18" i="28" s="1"/>
  <c r="M18" i="28" s="1"/>
  <c r="N19" i="28"/>
  <c r="C8" i="27"/>
  <c r="D8" i="27"/>
  <c r="E8" i="27"/>
  <c r="C9" i="27"/>
  <c r="D9" i="27"/>
  <c r="E9" i="27"/>
  <c r="C10" i="27"/>
  <c r="D10" i="27"/>
  <c r="J10" i="27" s="1"/>
  <c r="L10" i="27" s="1"/>
  <c r="M10" i="27" s="1"/>
  <c r="E10" i="27"/>
  <c r="C11" i="27"/>
  <c r="D11" i="27"/>
  <c r="J11" i="27" s="1"/>
  <c r="L11" i="27" s="1"/>
  <c r="M11" i="27" s="1"/>
  <c r="E11" i="27"/>
  <c r="C12" i="27"/>
  <c r="D12" i="27"/>
  <c r="J12" i="27" s="1"/>
  <c r="L12" i="27" s="1"/>
  <c r="M12" i="27" s="1"/>
  <c r="E12" i="27"/>
  <c r="C13" i="27"/>
  <c r="J13" i="27" s="1"/>
  <c r="L13" i="27" s="1"/>
  <c r="M13" i="27" s="1"/>
  <c r="D13" i="27"/>
  <c r="E13" i="27"/>
  <c r="C14" i="27"/>
  <c r="D14" i="27"/>
  <c r="E14" i="27"/>
  <c r="C15" i="27"/>
  <c r="D15" i="27"/>
  <c r="E15" i="27"/>
  <c r="J15" i="27" s="1"/>
  <c r="L15" i="27" s="1"/>
  <c r="M15" i="27" s="1"/>
  <c r="C16" i="27"/>
  <c r="D16" i="27"/>
  <c r="E16" i="27"/>
  <c r="J16" i="27" s="1"/>
  <c r="L16" i="27" s="1"/>
  <c r="M16" i="27" s="1"/>
  <c r="C17" i="27"/>
  <c r="D17" i="27"/>
  <c r="J17" i="27" s="1"/>
  <c r="L17" i="27" s="1"/>
  <c r="M17" i="27" s="1"/>
  <c r="E17" i="27"/>
  <c r="C18" i="27"/>
  <c r="D18" i="27"/>
  <c r="J18" i="27" s="1"/>
  <c r="L18" i="27" s="1"/>
  <c r="M18" i="27" s="1"/>
  <c r="E18" i="27"/>
  <c r="C19" i="27"/>
  <c r="D19" i="27"/>
  <c r="E19" i="27"/>
  <c r="C20" i="27"/>
  <c r="J20" i="27" s="1"/>
  <c r="L20" i="27" s="1"/>
  <c r="M20" i="27" s="1"/>
  <c r="D20" i="27"/>
  <c r="E20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8" i="27"/>
  <c r="N15" i="27"/>
  <c r="C8" i="26"/>
  <c r="D8" i="26"/>
  <c r="E8" i="26"/>
  <c r="C9" i="26"/>
  <c r="D9" i="26"/>
  <c r="E9" i="26"/>
  <c r="C10" i="26"/>
  <c r="D10" i="26"/>
  <c r="E10" i="26"/>
  <c r="C11" i="26"/>
  <c r="N11" i="26" s="1"/>
  <c r="D11" i="26"/>
  <c r="E11" i="26"/>
  <c r="C12" i="26"/>
  <c r="D12" i="26"/>
  <c r="E12" i="26"/>
  <c r="J12" i="26" s="1"/>
  <c r="L12" i="26" s="1"/>
  <c r="M12" i="26" s="1"/>
  <c r="C13" i="26"/>
  <c r="N13" i="26" s="1"/>
  <c r="D13" i="26"/>
  <c r="E13" i="26"/>
  <c r="C14" i="26"/>
  <c r="D14" i="26"/>
  <c r="E14" i="26"/>
  <c r="C15" i="26"/>
  <c r="D15" i="26"/>
  <c r="N15" i="26" s="1"/>
  <c r="E15" i="26"/>
  <c r="C16" i="26"/>
  <c r="N16" i="26" s="1"/>
  <c r="D16" i="26"/>
  <c r="E16" i="26"/>
  <c r="C17" i="26"/>
  <c r="D17" i="26"/>
  <c r="E17" i="26"/>
  <c r="C18" i="26"/>
  <c r="D18" i="26"/>
  <c r="E18" i="26"/>
  <c r="C19" i="26"/>
  <c r="N19" i="26" s="1"/>
  <c r="D19" i="26"/>
  <c r="E19" i="26"/>
  <c r="C20" i="26"/>
  <c r="D20" i="26"/>
  <c r="E20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8" i="26"/>
  <c r="N10" i="26"/>
  <c r="J16" i="26"/>
  <c r="L16" i="26" s="1"/>
  <c r="M16" i="26" s="1"/>
  <c r="N18" i="26"/>
  <c r="C8" i="25"/>
  <c r="D8" i="25"/>
  <c r="E8" i="25"/>
  <c r="C9" i="25"/>
  <c r="D9" i="25"/>
  <c r="E9" i="25"/>
  <c r="C10" i="25"/>
  <c r="D10" i="25"/>
  <c r="E10" i="25"/>
  <c r="C11" i="25"/>
  <c r="D11" i="25"/>
  <c r="E11" i="25"/>
  <c r="C12" i="25"/>
  <c r="D12" i="25"/>
  <c r="E12" i="25"/>
  <c r="C13" i="25"/>
  <c r="D13" i="25"/>
  <c r="E13" i="25"/>
  <c r="C14" i="25"/>
  <c r="D14" i="25"/>
  <c r="E14" i="25"/>
  <c r="C15" i="25"/>
  <c r="D15" i="25"/>
  <c r="E15" i="25"/>
  <c r="N15" i="25" s="1"/>
  <c r="C16" i="25"/>
  <c r="D16" i="25"/>
  <c r="E16" i="25"/>
  <c r="C17" i="25"/>
  <c r="D17" i="25"/>
  <c r="E17" i="25"/>
  <c r="C18" i="25"/>
  <c r="D18" i="25"/>
  <c r="E18" i="25"/>
  <c r="C19" i="25"/>
  <c r="J19" i="25" s="1"/>
  <c r="L19" i="25" s="1"/>
  <c r="M19" i="25" s="1"/>
  <c r="D19" i="25"/>
  <c r="E19" i="25"/>
  <c r="C20" i="25"/>
  <c r="J20" i="25" s="1"/>
  <c r="L20" i="25" s="1"/>
  <c r="M20" i="25" s="1"/>
  <c r="D20" i="25"/>
  <c r="E20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8" i="25"/>
  <c r="J11" i="25"/>
  <c r="L11" i="25" s="1"/>
  <c r="M11" i="25" s="1"/>
  <c r="N11" i="25"/>
  <c r="J12" i="25"/>
  <c r="L12" i="25" s="1"/>
  <c r="M12" i="25" s="1"/>
  <c r="N12" i="25"/>
  <c r="J14" i="25"/>
  <c r="L14" i="25" s="1"/>
  <c r="M14" i="25" s="1"/>
  <c r="N14" i="25"/>
  <c r="J16" i="25"/>
  <c r="L16" i="25" s="1"/>
  <c r="M16" i="25" s="1"/>
  <c r="N16" i="25"/>
  <c r="J17" i="25"/>
  <c r="N19" i="25"/>
  <c r="C8" i="24"/>
  <c r="D8" i="24"/>
  <c r="E8" i="24"/>
  <c r="C9" i="24"/>
  <c r="D9" i="24"/>
  <c r="E9" i="24"/>
  <c r="C10" i="24"/>
  <c r="D10" i="24"/>
  <c r="E10" i="24"/>
  <c r="C11" i="24"/>
  <c r="J11" i="24" s="1"/>
  <c r="L11" i="24" s="1"/>
  <c r="M11" i="24" s="1"/>
  <c r="D11" i="24"/>
  <c r="E11" i="24"/>
  <c r="C12" i="24"/>
  <c r="J12" i="24" s="1"/>
  <c r="L12" i="24" s="1"/>
  <c r="M12" i="24" s="1"/>
  <c r="D12" i="24"/>
  <c r="E12" i="24"/>
  <c r="C13" i="24"/>
  <c r="D13" i="24"/>
  <c r="E13" i="24"/>
  <c r="C14" i="24"/>
  <c r="D14" i="24"/>
  <c r="E14" i="24"/>
  <c r="C15" i="24"/>
  <c r="D15" i="24"/>
  <c r="E15" i="24"/>
  <c r="J15" i="24" s="1"/>
  <c r="L15" i="24" s="1"/>
  <c r="M15" i="24" s="1"/>
  <c r="C16" i="24"/>
  <c r="D16" i="24"/>
  <c r="J16" i="24" s="1"/>
  <c r="L16" i="24" s="1"/>
  <c r="M16" i="24" s="1"/>
  <c r="E16" i="24"/>
  <c r="N16" i="24" s="1"/>
  <c r="C17" i="24"/>
  <c r="D17" i="24"/>
  <c r="N17" i="24" s="1"/>
  <c r="E17" i="24"/>
  <c r="C18" i="24"/>
  <c r="D18" i="24"/>
  <c r="J18" i="24" s="1"/>
  <c r="L18" i="24" s="1"/>
  <c r="M18" i="24" s="1"/>
  <c r="E18" i="24"/>
  <c r="C19" i="24"/>
  <c r="D19" i="24"/>
  <c r="E19" i="24"/>
  <c r="C20" i="24"/>
  <c r="D20" i="24"/>
  <c r="E20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8" i="24"/>
  <c r="N11" i="24"/>
  <c r="J14" i="24"/>
  <c r="L14" i="24" s="1"/>
  <c r="M14" i="24" s="1"/>
  <c r="N14" i="24"/>
  <c r="N15" i="24"/>
  <c r="J19" i="24"/>
  <c r="L19" i="24" s="1"/>
  <c r="M19" i="24" s="1"/>
  <c r="N19" i="24"/>
  <c r="C8" i="23"/>
  <c r="D8" i="23"/>
  <c r="E8" i="23"/>
  <c r="C9" i="23"/>
  <c r="D9" i="23"/>
  <c r="E9" i="23"/>
  <c r="C10" i="23"/>
  <c r="D10" i="23"/>
  <c r="J10" i="23" s="1"/>
  <c r="L10" i="23" s="1"/>
  <c r="M10" i="23" s="1"/>
  <c r="E10" i="23"/>
  <c r="C11" i="23"/>
  <c r="D11" i="23"/>
  <c r="J11" i="23" s="1"/>
  <c r="L11" i="23" s="1"/>
  <c r="M11" i="23" s="1"/>
  <c r="E11" i="23"/>
  <c r="C12" i="23"/>
  <c r="J12" i="23" s="1"/>
  <c r="L12" i="23" s="1"/>
  <c r="M12" i="23" s="1"/>
  <c r="D12" i="23"/>
  <c r="E12" i="23"/>
  <c r="C13" i="23"/>
  <c r="D13" i="23"/>
  <c r="E13" i="23"/>
  <c r="C14" i="23"/>
  <c r="D14" i="23"/>
  <c r="E14" i="23"/>
  <c r="C15" i="23"/>
  <c r="D15" i="23"/>
  <c r="E15" i="23"/>
  <c r="J15" i="23" s="1"/>
  <c r="L15" i="23" s="1"/>
  <c r="M15" i="23" s="1"/>
  <c r="C16" i="23"/>
  <c r="D16" i="23"/>
  <c r="E16" i="23"/>
  <c r="C17" i="23"/>
  <c r="D17" i="23"/>
  <c r="E17" i="23"/>
  <c r="C18" i="23"/>
  <c r="D18" i="23"/>
  <c r="E18" i="23"/>
  <c r="C19" i="23"/>
  <c r="N19" i="23" s="1"/>
  <c r="D19" i="23"/>
  <c r="E19" i="23"/>
  <c r="C20" i="23"/>
  <c r="D20" i="23"/>
  <c r="E20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8" i="23"/>
  <c r="N11" i="23"/>
  <c r="N12" i="23"/>
  <c r="J14" i="23"/>
  <c r="L14" i="23" s="1"/>
  <c r="M14" i="23" s="1"/>
  <c r="N14" i="23"/>
  <c r="N16" i="23"/>
  <c r="J19" i="23"/>
  <c r="L19" i="23" s="1"/>
  <c r="M19" i="23" s="1"/>
  <c r="J20" i="23"/>
  <c r="L20" i="23" s="1"/>
  <c r="M20" i="23" s="1"/>
  <c r="N20" i="23"/>
  <c r="C8" i="22"/>
  <c r="D8" i="22"/>
  <c r="E8" i="22"/>
  <c r="C9" i="22"/>
  <c r="D9" i="22"/>
  <c r="E9" i="22"/>
  <c r="C10" i="22"/>
  <c r="D10" i="22"/>
  <c r="E10" i="22"/>
  <c r="C11" i="22"/>
  <c r="D11" i="22"/>
  <c r="E11" i="22"/>
  <c r="C12" i="22"/>
  <c r="D12" i="22"/>
  <c r="E12" i="22"/>
  <c r="C13" i="22"/>
  <c r="J13" i="22" s="1"/>
  <c r="L13" i="22" s="1"/>
  <c r="M13" i="22" s="1"/>
  <c r="D13" i="22"/>
  <c r="E13" i="22"/>
  <c r="C14" i="22"/>
  <c r="D14" i="22"/>
  <c r="E14" i="22"/>
  <c r="C15" i="22"/>
  <c r="D15" i="22"/>
  <c r="E15" i="22"/>
  <c r="C16" i="22"/>
  <c r="D16" i="22"/>
  <c r="E16" i="22"/>
  <c r="C17" i="22"/>
  <c r="D17" i="22"/>
  <c r="E17" i="22"/>
  <c r="C18" i="22"/>
  <c r="N18" i="22" s="1"/>
  <c r="D18" i="22"/>
  <c r="E18" i="22"/>
  <c r="C19" i="22"/>
  <c r="J19" i="22" s="1"/>
  <c r="L19" i="22" s="1"/>
  <c r="M19" i="22" s="1"/>
  <c r="D19" i="22"/>
  <c r="E19" i="22"/>
  <c r="C20" i="22"/>
  <c r="D20" i="22"/>
  <c r="E20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8" i="22"/>
  <c r="N10" i="22"/>
  <c r="N19" i="22"/>
  <c r="C8" i="21"/>
  <c r="D8" i="21"/>
  <c r="E8" i="21"/>
  <c r="C9" i="21"/>
  <c r="D9" i="21"/>
  <c r="E9" i="21"/>
  <c r="C10" i="21"/>
  <c r="D10" i="21"/>
  <c r="E10" i="21"/>
  <c r="C11" i="21"/>
  <c r="D11" i="21"/>
  <c r="E11" i="21"/>
  <c r="C12" i="21"/>
  <c r="D12" i="21"/>
  <c r="E12" i="21"/>
  <c r="C13" i="21"/>
  <c r="D13" i="21"/>
  <c r="E13" i="21"/>
  <c r="N13" i="21" s="1"/>
  <c r="C14" i="21"/>
  <c r="D14" i="21"/>
  <c r="J14" i="21" s="1"/>
  <c r="L14" i="21" s="1"/>
  <c r="M14" i="21" s="1"/>
  <c r="E14" i="21"/>
  <c r="C15" i="21"/>
  <c r="D15" i="21"/>
  <c r="E15" i="21"/>
  <c r="C16" i="21"/>
  <c r="N16" i="21" s="1"/>
  <c r="D16" i="21"/>
  <c r="E16" i="21"/>
  <c r="C17" i="21"/>
  <c r="D17" i="21"/>
  <c r="E17" i="21"/>
  <c r="C18" i="21"/>
  <c r="D18" i="21"/>
  <c r="E18" i="21"/>
  <c r="C19" i="21"/>
  <c r="D19" i="21"/>
  <c r="E19" i="21"/>
  <c r="C20" i="21"/>
  <c r="D20" i="21"/>
  <c r="E20" i="21"/>
  <c r="J20" i="21" s="1"/>
  <c r="L20" i="21" s="1"/>
  <c r="M20" i="21" s="1"/>
  <c r="B9" i="21"/>
  <c r="B10" i="21"/>
  <c r="B11" i="21"/>
  <c r="B12" i="21"/>
  <c r="B13" i="21"/>
  <c r="B14" i="21"/>
  <c r="B15" i="21"/>
  <c r="B16" i="21"/>
  <c r="B17" i="21"/>
  <c r="B18" i="21"/>
  <c r="B19" i="21"/>
  <c r="B20" i="21"/>
  <c r="B8" i="21"/>
  <c r="N10" i="21"/>
  <c r="J12" i="21"/>
  <c r="L12" i="21" s="1"/>
  <c r="M12" i="21" s="1"/>
  <c r="N14" i="21"/>
  <c r="J16" i="21"/>
  <c r="L16" i="21" s="1"/>
  <c r="M16" i="21" s="1"/>
  <c r="N18" i="21"/>
  <c r="C8" i="20"/>
  <c r="D8" i="20"/>
  <c r="E8" i="20"/>
  <c r="C9" i="20"/>
  <c r="D9" i="20"/>
  <c r="E9" i="20"/>
  <c r="C10" i="20"/>
  <c r="D10" i="20"/>
  <c r="E10" i="20"/>
  <c r="C11" i="20"/>
  <c r="D11" i="20"/>
  <c r="N11" i="20" s="1"/>
  <c r="E11" i="20"/>
  <c r="C12" i="20"/>
  <c r="N12" i="20" s="1"/>
  <c r="D12" i="20"/>
  <c r="E12" i="20"/>
  <c r="C13" i="20"/>
  <c r="J13" i="20" s="1"/>
  <c r="L13" i="20" s="1"/>
  <c r="M13" i="20" s="1"/>
  <c r="D13" i="20"/>
  <c r="E13" i="20"/>
  <c r="C14" i="20"/>
  <c r="D14" i="20"/>
  <c r="E14" i="20"/>
  <c r="C15" i="20"/>
  <c r="D15" i="20"/>
  <c r="E15" i="20"/>
  <c r="N15" i="20" s="1"/>
  <c r="C16" i="20"/>
  <c r="D16" i="20"/>
  <c r="E16" i="20"/>
  <c r="C17" i="20"/>
  <c r="J17" i="20" s="1"/>
  <c r="L17" i="20" s="1"/>
  <c r="M17" i="20" s="1"/>
  <c r="D17" i="20"/>
  <c r="E17" i="20"/>
  <c r="C18" i="20"/>
  <c r="D18" i="20"/>
  <c r="J18" i="20" s="1"/>
  <c r="L18" i="20" s="1"/>
  <c r="M18" i="20" s="1"/>
  <c r="E18" i="20"/>
  <c r="C19" i="20"/>
  <c r="D19" i="20"/>
  <c r="E19" i="20"/>
  <c r="C20" i="20"/>
  <c r="J20" i="20" s="1"/>
  <c r="L20" i="20" s="1"/>
  <c r="M20" i="20" s="1"/>
  <c r="D20" i="20"/>
  <c r="E20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8" i="20"/>
  <c r="J12" i="20"/>
  <c r="L12" i="20" s="1"/>
  <c r="M12" i="20" s="1"/>
  <c r="J19" i="20"/>
  <c r="L19" i="20" s="1"/>
  <c r="M19" i="20" s="1"/>
  <c r="N19" i="20"/>
  <c r="C8" i="19"/>
  <c r="D8" i="19"/>
  <c r="E8" i="19"/>
  <c r="C9" i="19"/>
  <c r="D9" i="19"/>
  <c r="E9" i="19"/>
  <c r="C10" i="19"/>
  <c r="N10" i="19" s="1"/>
  <c r="D10" i="19"/>
  <c r="E10" i="19"/>
  <c r="C11" i="19"/>
  <c r="J11" i="19" s="1"/>
  <c r="L11" i="19" s="1"/>
  <c r="M11" i="19" s="1"/>
  <c r="D11" i="19"/>
  <c r="E11" i="19"/>
  <c r="C12" i="19"/>
  <c r="D12" i="19"/>
  <c r="E12" i="19"/>
  <c r="C13" i="19"/>
  <c r="D13" i="19"/>
  <c r="E13" i="19"/>
  <c r="C14" i="19"/>
  <c r="J14" i="19" s="1"/>
  <c r="L14" i="19" s="1"/>
  <c r="M14" i="19" s="1"/>
  <c r="D14" i="19"/>
  <c r="E14" i="19"/>
  <c r="C15" i="19"/>
  <c r="D15" i="19"/>
  <c r="E15" i="19"/>
  <c r="C16" i="19"/>
  <c r="D16" i="19"/>
  <c r="J16" i="19" s="1"/>
  <c r="L16" i="19" s="1"/>
  <c r="M16" i="19" s="1"/>
  <c r="E16" i="19"/>
  <c r="C17" i="19"/>
  <c r="D17" i="19"/>
  <c r="E17" i="19"/>
  <c r="J17" i="19" s="1"/>
  <c r="L17" i="19" s="1"/>
  <c r="M17" i="19" s="1"/>
  <c r="C18" i="19"/>
  <c r="D18" i="19"/>
  <c r="E18" i="19"/>
  <c r="C19" i="19"/>
  <c r="J19" i="19" s="1"/>
  <c r="L19" i="19" s="1"/>
  <c r="M19" i="19" s="1"/>
  <c r="D19" i="19"/>
  <c r="E19" i="19"/>
  <c r="C20" i="19"/>
  <c r="D20" i="19"/>
  <c r="J20" i="19" s="1"/>
  <c r="L20" i="19" s="1"/>
  <c r="M20" i="19" s="1"/>
  <c r="E20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8" i="19"/>
  <c r="N11" i="19"/>
  <c r="N20" i="19"/>
  <c r="C8" i="18"/>
  <c r="D8" i="18"/>
  <c r="E8" i="18"/>
  <c r="C9" i="18"/>
  <c r="D9" i="18"/>
  <c r="E9" i="18"/>
  <c r="C10" i="18"/>
  <c r="D10" i="18"/>
  <c r="J10" i="18" s="1"/>
  <c r="L10" i="18" s="1"/>
  <c r="M10" i="18" s="1"/>
  <c r="E10" i="18"/>
  <c r="C11" i="18"/>
  <c r="D11" i="18"/>
  <c r="E11" i="18"/>
  <c r="C12" i="18"/>
  <c r="D12" i="18"/>
  <c r="E12" i="18"/>
  <c r="C13" i="18"/>
  <c r="J13" i="18" s="1"/>
  <c r="L13" i="18" s="1"/>
  <c r="M13" i="18" s="1"/>
  <c r="D13" i="18"/>
  <c r="E13" i="18"/>
  <c r="C14" i="18"/>
  <c r="D14" i="18"/>
  <c r="E14" i="18"/>
  <c r="C15" i="18"/>
  <c r="D15" i="18"/>
  <c r="E15" i="18"/>
  <c r="C16" i="18"/>
  <c r="N16" i="18" s="1"/>
  <c r="D16" i="18"/>
  <c r="J16" i="18" s="1"/>
  <c r="L16" i="18" s="1"/>
  <c r="M16" i="18" s="1"/>
  <c r="E16" i="18"/>
  <c r="C17" i="18"/>
  <c r="D17" i="18"/>
  <c r="E17" i="18"/>
  <c r="C18" i="18"/>
  <c r="D18" i="18"/>
  <c r="N18" i="18" s="1"/>
  <c r="E18" i="18"/>
  <c r="C19" i="18"/>
  <c r="D19" i="18"/>
  <c r="E19" i="18"/>
  <c r="C20" i="18"/>
  <c r="D20" i="18"/>
  <c r="E20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8" i="18"/>
  <c r="J11" i="18"/>
  <c r="L11" i="18" s="1"/>
  <c r="M11" i="18" s="1"/>
  <c r="N11" i="18"/>
  <c r="J12" i="18"/>
  <c r="L12" i="18" s="1"/>
  <c r="M12" i="18" s="1"/>
  <c r="N12" i="18"/>
  <c r="J14" i="18"/>
  <c r="L14" i="18" s="1"/>
  <c r="M14" i="18" s="1"/>
  <c r="N14" i="18"/>
  <c r="J19" i="18"/>
  <c r="L19" i="18" s="1"/>
  <c r="M19" i="18" s="1"/>
  <c r="N19" i="18"/>
  <c r="J20" i="18"/>
  <c r="L20" i="18" s="1"/>
  <c r="M20" i="18" s="1"/>
  <c r="N20" i="18"/>
  <c r="D8" i="17"/>
  <c r="E8" i="17"/>
  <c r="D9" i="17"/>
  <c r="E9" i="17"/>
  <c r="D10" i="17"/>
  <c r="E10" i="17"/>
  <c r="D11" i="17"/>
  <c r="E11" i="17"/>
  <c r="J11" i="17" s="1"/>
  <c r="L11" i="17" s="1"/>
  <c r="M11" i="17" s="1"/>
  <c r="D12" i="17"/>
  <c r="E12" i="17"/>
  <c r="D13" i="17"/>
  <c r="E13" i="17"/>
  <c r="J13" i="17" s="1"/>
  <c r="L13" i="17" s="1"/>
  <c r="M13" i="17" s="1"/>
  <c r="D14" i="17"/>
  <c r="J14" i="17" s="1"/>
  <c r="L14" i="17" s="1"/>
  <c r="M14" i="17" s="1"/>
  <c r="E14" i="17"/>
  <c r="D15" i="17"/>
  <c r="N15" i="17" s="1"/>
  <c r="E15" i="17"/>
  <c r="D16" i="17"/>
  <c r="E16" i="17"/>
  <c r="D17" i="17"/>
  <c r="E17" i="17"/>
  <c r="D18" i="17"/>
  <c r="E18" i="17"/>
  <c r="N18" i="17" s="1"/>
  <c r="D19" i="17"/>
  <c r="E19" i="17"/>
  <c r="N19" i="17" s="1"/>
  <c r="D20" i="17"/>
  <c r="E20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8" i="17"/>
  <c r="J10" i="17"/>
  <c r="L10" i="17" s="1"/>
  <c r="M10" i="17" s="1"/>
  <c r="N10" i="17"/>
  <c r="N11" i="17"/>
  <c r="J12" i="17"/>
  <c r="L12" i="17" s="1"/>
  <c r="M12" i="17" s="1"/>
  <c r="N16" i="17"/>
  <c r="J10" i="13"/>
  <c r="L10" i="13" s="1"/>
  <c r="M10" i="13" s="1"/>
  <c r="N10" i="13"/>
  <c r="J11" i="13"/>
  <c r="L11" i="13" s="1"/>
  <c r="M11" i="13" s="1"/>
  <c r="N11" i="13"/>
  <c r="J12" i="13"/>
  <c r="L12" i="13" s="1"/>
  <c r="M12" i="13" s="1"/>
  <c r="N12" i="13"/>
  <c r="J13" i="13"/>
  <c r="L13" i="13" s="1"/>
  <c r="M13" i="13" s="1"/>
  <c r="N13" i="13"/>
  <c r="J14" i="13"/>
  <c r="L14" i="13" s="1"/>
  <c r="M14" i="13" s="1"/>
  <c r="N14" i="13"/>
  <c r="J15" i="13"/>
  <c r="L15" i="13" s="1"/>
  <c r="M15" i="13" s="1"/>
  <c r="N15" i="13"/>
  <c r="J16" i="13"/>
  <c r="L16" i="13" s="1"/>
  <c r="M16" i="13" s="1"/>
  <c r="N16" i="13"/>
  <c r="J17" i="13"/>
  <c r="L17" i="13" s="1"/>
  <c r="M17" i="13" s="1"/>
  <c r="N17" i="13"/>
  <c r="J18" i="13"/>
  <c r="L18" i="13" s="1"/>
  <c r="M18" i="13" s="1"/>
  <c r="N18" i="13"/>
  <c r="J19" i="13"/>
  <c r="L19" i="13" s="1"/>
  <c r="M19" i="13" s="1"/>
  <c r="N19" i="13"/>
  <c r="J20" i="13"/>
  <c r="L20" i="13" s="1"/>
  <c r="M20" i="13" s="1"/>
  <c r="N20" i="13"/>
  <c r="J20" i="17" l="1"/>
  <c r="L20" i="17" s="1"/>
  <c r="M20" i="17" s="1"/>
  <c r="N20" i="21"/>
  <c r="N20" i="29"/>
  <c r="J20" i="28"/>
  <c r="L20" i="28" s="1"/>
  <c r="M20" i="28" s="1"/>
  <c r="J20" i="24"/>
  <c r="L20" i="24" s="1"/>
  <c r="M20" i="24" s="1"/>
  <c r="J20" i="26"/>
  <c r="L20" i="26" s="1"/>
  <c r="M20" i="26" s="1"/>
  <c r="N20" i="17"/>
  <c r="N20" i="24"/>
  <c r="N20" i="20"/>
  <c r="N20" i="25"/>
  <c r="N20" i="27"/>
  <c r="J20" i="22"/>
  <c r="L20" i="22" s="1"/>
  <c r="M20" i="22" s="1"/>
  <c r="N20" i="26"/>
  <c r="J19" i="17"/>
  <c r="L19" i="17" s="1"/>
  <c r="M19" i="17" s="1"/>
  <c r="J19" i="27"/>
  <c r="L19" i="27" s="1"/>
  <c r="M19" i="27" s="1"/>
  <c r="N19" i="27"/>
  <c r="J19" i="21"/>
  <c r="L19" i="21" s="1"/>
  <c r="M19" i="21" s="1"/>
  <c r="N19" i="19"/>
  <c r="J19" i="26"/>
  <c r="L19" i="26" s="1"/>
  <c r="M19" i="26" s="1"/>
  <c r="N18" i="25"/>
  <c r="J18" i="26"/>
  <c r="L18" i="26" s="1"/>
  <c r="M18" i="26" s="1"/>
  <c r="J18" i="17"/>
  <c r="L18" i="17" s="1"/>
  <c r="M18" i="17" s="1"/>
  <c r="J18" i="19"/>
  <c r="L18" i="19" s="1"/>
  <c r="M18" i="19" s="1"/>
  <c r="J18" i="23"/>
  <c r="L18" i="23" s="1"/>
  <c r="M18" i="23" s="1"/>
  <c r="J18" i="29"/>
  <c r="L18" i="29" s="1"/>
  <c r="M18" i="29" s="1"/>
  <c r="N18" i="19"/>
  <c r="J18" i="25"/>
  <c r="L18" i="25" s="1"/>
  <c r="M18" i="25" s="1"/>
  <c r="J18" i="21"/>
  <c r="L18" i="21" s="1"/>
  <c r="M18" i="21" s="1"/>
  <c r="J18" i="22"/>
  <c r="L18" i="22" s="1"/>
  <c r="M18" i="22" s="1"/>
  <c r="J17" i="17"/>
  <c r="L17" i="17" s="1"/>
  <c r="M17" i="17" s="1"/>
  <c r="L17" i="25"/>
  <c r="M17" i="25" s="1"/>
  <c r="J17" i="18"/>
  <c r="L17" i="18" s="1"/>
  <c r="M17" i="18" s="1"/>
  <c r="J17" i="21"/>
  <c r="L17" i="21" s="1"/>
  <c r="M17" i="21" s="1"/>
  <c r="N17" i="29"/>
  <c r="N17" i="22"/>
  <c r="J17" i="26"/>
  <c r="L17" i="26" s="1"/>
  <c r="M17" i="26" s="1"/>
  <c r="N17" i="27"/>
  <c r="N17" i="30"/>
  <c r="J17" i="24"/>
  <c r="L17" i="24" s="1"/>
  <c r="M17" i="24" s="1"/>
  <c r="N17" i="18"/>
  <c r="N17" i="25"/>
  <c r="J17" i="23"/>
  <c r="L17" i="23" s="1"/>
  <c r="M17" i="23" s="1"/>
  <c r="J17" i="22"/>
  <c r="N17" i="20"/>
  <c r="N17" i="23"/>
  <c r="N17" i="21"/>
  <c r="N17" i="26"/>
  <c r="J17" i="28"/>
  <c r="L17" i="28" s="1"/>
  <c r="M17" i="28" s="1"/>
  <c r="N17" i="17"/>
  <c r="J16" i="23"/>
  <c r="L16" i="23" s="1"/>
  <c r="M16" i="23" s="1"/>
  <c r="N16" i="27"/>
  <c r="J16" i="22"/>
  <c r="L16" i="22" s="1"/>
  <c r="M16" i="22" s="1"/>
  <c r="N16" i="19"/>
  <c r="J16" i="20"/>
  <c r="L16" i="20" s="1"/>
  <c r="M16" i="20" s="1"/>
  <c r="N16" i="22"/>
  <c r="N16" i="20"/>
  <c r="J16" i="28"/>
  <c r="L16" i="28" s="1"/>
  <c r="M16" i="28" s="1"/>
  <c r="N15" i="23"/>
  <c r="N15" i="19"/>
  <c r="J15" i="18"/>
  <c r="L15" i="18" s="1"/>
  <c r="M15" i="18" s="1"/>
  <c r="N15" i="22"/>
  <c r="J15" i="26"/>
  <c r="L15" i="26" s="1"/>
  <c r="M15" i="26" s="1"/>
  <c r="J15" i="19"/>
  <c r="L15" i="19" s="1"/>
  <c r="M15" i="19" s="1"/>
  <c r="J15" i="21"/>
  <c r="L15" i="21" s="1"/>
  <c r="M15" i="21" s="1"/>
  <c r="J15" i="29"/>
  <c r="L15" i="29" s="1"/>
  <c r="M15" i="29" s="1"/>
  <c r="J15" i="17"/>
  <c r="L15" i="17" s="1"/>
  <c r="M15" i="17" s="1"/>
  <c r="J14" i="27"/>
  <c r="L14" i="27" s="1"/>
  <c r="M14" i="27" s="1"/>
  <c r="N14" i="17"/>
  <c r="J14" i="22"/>
  <c r="L14" i="22" s="1"/>
  <c r="M14" i="22" s="1"/>
  <c r="N14" i="26"/>
  <c r="J14" i="20"/>
  <c r="L14" i="20" s="1"/>
  <c r="M14" i="20" s="1"/>
  <c r="N14" i="30"/>
  <c r="N14" i="20"/>
  <c r="N14" i="19"/>
  <c r="N14" i="22"/>
  <c r="N14" i="27"/>
  <c r="N13" i="17"/>
  <c r="J13" i="21"/>
  <c r="L13" i="21" s="1"/>
  <c r="M13" i="21" s="1"/>
  <c r="J13" i="25"/>
  <c r="L13" i="25" s="1"/>
  <c r="M13" i="25" s="1"/>
  <c r="J13" i="19"/>
  <c r="L13" i="19" s="1"/>
  <c r="M13" i="19" s="1"/>
  <c r="J13" i="23"/>
  <c r="L13" i="23" s="1"/>
  <c r="M13" i="23" s="1"/>
  <c r="J13" i="24"/>
  <c r="L13" i="24" s="1"/>
  <c r="M13" i="24" s="1"/>
  <c r="J13" i="26"/>
  <c r="L13" i="26" s="1"/>
  <c r="M13" i="26" s="1"/>
  <c r="N12" i="21"/>
  <c r="N12" i="26"/>
  <c r="N12" i="27"/>
  <c r="N12" i="17"/>
  <c r="N12" i="24"/>
  <c r="J12" i="19"/>
  <c r="L12" i="19" s="1"/>
  <c r="M12" i="19" s="1"/>
  <c r="J12" i="22"/>
  <c r="L12" i="22" s="1"/>
  <c r="M12" i="22" s="1"/>
  <c r="N12" i="28"/>
  <c r="J11" i="20"/>
  <c r="L11" i="20" s="1"/>
  <c r="M11" i="20" s="1"/>
  <c r="J11" i="22"/>
  <c r="L11" i="22" s="1"/>
  <c r="M11" i="22" s="1"/>
  <c r="N11" i="27"/>
  <c r="J11" i="21"/>
  <c r="L11" i="21" s="1"/>
  <c r="M11" i="21" s="1"/>
  <c r="J11" i="26"/>
  <c r="L11" i="26" s="1"/>
  <c r="M11" i="26" s="1"/>
  <c r="N11" i="29"/>
  <c r="N11" i="22"/>
  <c r="J10" i="20"/>
  <c r="L10" i="20" s="1"/>
  <c r="M10" i="20" s="1"/>
  <c r="J10" i="22"/>
  <c r="L10" i="22" s="1"/>
  <c r="M10" i="22" s="1"/>
  <c r="J10" i="26"/>
  <c r="L10" i="26" s="1"/>
  <c r="M10" i="26" s="1"/>
  <c r="N10" i="28"/>
  <c r="J10" i="21"/>
  <c r="L10" i="21" s="1"/>
  <c r="M10" i="21" s="1"/>
  <c r="J10" i="24"/>
  <c r="L10" i="24" s="1"/>
  <c r="M10" i="24" s="1"/>
  <c r="J10" i="19"/>
  <c r="L10" i="19" s="1"/>
  <c r="M10" i="19" s="1"/>
  <c r="J10" i="25"/>
  <c r="L10" i="25" s="1"/>
  <c r="M10" i="25" s="1"/>
  <c r="J15" i="30"/>
  <c r="L15" i="30" s="1"/>
  <c r="M15" i="30" s="1"/>
  <c r="N10" i="30"/>
  <c r="N13" i="30"/>
  <c r="N18" i="29"/>
  <c r="N10" i="29"/>
  <c r="N13" i="29"/>
  <c r="N17" i="28"/>
  <c r="N13" i="28"/>
  <c r="N18" i="27"/>
  <c r="N10" i="27"/>
  <c r="N13" i="27"/>
  <c r="J14" i="26"/>
  <c r="L14" i="26" s="1"/>
  <c r="M14" i="26" s="1"/>
  <c r="J15" i="25"/>
  <c r="L15" i="25" s="1"/>
  <c r="M15" i="25" s="1"/>
  <c r="N10" i="25"/>
  <c r="N13" i="25"/>
  <c r="N18" i="24"/>
  <c r="N10" i="24"/>
  <c r="N13" i="24"/>
  <c r="N18" i="23"/>
  <c r="N10" i="23"/>
  <c r="N13" i="23"/>
  <c r="J15" i="22"/>
  <c r="L15" i="22" s="1"/>
  <c r="M15" i="22" s="1"/>
  <c r="N20" i="22"/>
  <c r="L17" i="22"/>
  <c r="M17" i="22" s="1"/>
  <c r="N13" i="22"/>
  <c r="N12" i="22"/>
  <c r="N19" i="21"/>
  <c r="N15" i="21"/>
  <c r="N11" i="21"/>
  <c r="J15" i="20"/>
  <c r="L15" i="20" s="1"/>
  <c r="M15" i="20" s="1"/>
  <c r="N18" i="20"/>
  <c r="N10" i="20"/>
  <c r="N13" i="20"/>
  <c r="N17" i="19"/>
  <c r="N13" i="19"/>
  <c r="N12" i="19"/>
  <c r="J18" i="18"/>
  <c r="L18" i="18" s="1"/>
  <c r="M18" i="18" s="1"/>
  <c r="N10" i="18"/>
  <c r="N13" i="18"/>
  <c r="N15" i="18"/>
  <c r="J16" i="17"/>
  <c r="L16" i="17" s="1"/>
  <c r="M16" i="17" s="1"/>
  <c r="N9" i="30"/>
  <c r="J9" i="30"/>
  <c r="L9" i="30" s="1"/>
  <c r="M9" i="30" s="1"/>
  <c r="N8" i="30"/>
  <c r="J8" i="30"/>
  <c r="L8" i="30" s="1"/>
  <c r="M8" i="30" s="1"/>
  <c r="N9" i="29"/>
  <c r="J9" i="29"/>
  <c r="L9" i="29" s="1"/>
  <c r="M9" i="29" s="1"/>
  <c r="N8" i="29"/>
  <c r="J8" i="29"/>
  <c r="L8" i="29" s="1"/>
  <c r="M8" i="29" s="1"/>
  <c r="N9" i="28"/>
  <c r="J9" i="28"/>
  <c r="L9" i="28" s="1"/>
  <c r="M9" i="28" s="1"/>
  <c r="N8" i="28"/>
  <c r="J8" i="28"/>
  <c r="L8" i="28" s="1"/>
  <c r="M8" i="28" s="1"/>
  <c r="N9" i="27"/>
  <c r="J9" i="27"/>
  <c r="L9" i="27" s="1"/>
  <c r="M9" i="27" s="1"/>
  <c r="N8" i="27"/>
  <c r="J8" i="27"/>
  <c r="L8" i="27" s="1"/>
  <c r="M8" i="27" s="1"/>
  <c r="N9" i="26"/>
  <c r="J9" i="26"/>
  <c r="L9" i="26" s="1"/>
  <c r="M9" i="26" s="1"/>
  <c r="N8" i="26"/>
  <c r="J8" i="26"/>
  <c r="L8" i="26" s="1"/>
  <c r="M8" i="26" s="1"/>
  <c r="N9" i="25"/>
  <c r="J9" i="25"/>
  <c r="L9" i="25" s="1"/>
  <c r="M9" i="25" s="1"/>
  <c r="N8" i="25"/>
  <c r="J8" i="25"/>
  <c r="L8" i="25" s="1"/>
  <c r="M8" i="25" s="1"/>
  <c r="N9" i="24"/>
  <c r="J9" i="24"/>
  <c r="L9" i="24" s="1"/>
  <c r="M9" i="24" s="1"/>
  <c r="N8" i="24"/>
  <c r="J8" i="24"/>
  <c r="L8" i="24" s="1"/>
  <c r="M8" i="24" s="1"/>
  <c r="N9" i="23"/>
  <c r="J9" i="23"/>
  <c r="L9" i="23" s="1"/>
  <c r="M9" i="23" s="1"/>
  <c r="N8" i="23"/>
  <c r="J8" i="23"/>
  <c r="L8" i="23" s="1"/>
  <c r="M8" i="23" s="1"/>
  <c r="N9" i="22"/>
  <c r="J9" i="22"/>
  <c r="L9" i="22" s="1"/>
  <c r="M9" i="22" s="1"/>
  <c r="N8" i="22"/>
  <c r="J8" i="22"/>
  <c r="L8" i="22" s="1"/>
  <c r="M8" i="22" s="1"/>
  <c r="N9" i="21"/>
  <c r="J9" i="21"/>
  <c r="L9" i="21" s="1"/>
  <c r="M9" i="21" s="1"/>
  <c r="N8" i="21"/>
  <c r="J8" i="21"/>
  <c r="L8" i="21" s="1"/>
  <c r="M8" i="21" s="1"/>
  <c r="N9" i="20"/>
  <c r="J9" i="20"/>
  <c r="L9" i="20" s="1"/>
  <c r="M9" i="20" s="1"/>
  <c r="N8" i="20"/>
  <c r="J8" i="20"/>
  <c r="L8" i="20" s="1"/>
  <c r="M8" i="20" s="1"/>
  <c r="N9" i="19"/>
  <c r="J9" i="19"/>
  <c r="L9" i="19" s="1"/>
  <c r="M9" i="19" s="1"/>
  <c r="N8" i="19"/>
  <c r="J8" i="19"/>
  <c r="L8" i="19" s="1"/>
  <c r="M8" i="19" s="1"/>
  <c r="N9" i="18"/>
  <c r="J9" i="18"/>
  <c r="L9" i="18" s="1"/>
  <c r="M9" i="18" s="1"/>
  <c r="N8" i="18"/>
  <c r="J8" i="18"/>
  <c r="L8" i="18" s="1"/>
  <c r="M8" i="18" s="1"/>
  <c r="N9" i="17"/>
  <c r="J9" i="17"/>
  <c r="L9" i="17" s="1"/>
  <c r="M9" i="17" s="1"/>
  <c r="N8" i="17"/>
  <c r="J8" i="17"/>
  <c r="L8" i="17" s="1"/>
  <c r="M8" i="17" s="1"/>
  <c r="N22" i="30" l="1"/>
  <c r="N25" i="30" s="1"/>
  <c r="N22" i="29"/>
  <c r="N25" i="29" s="1"/>
  <c r="N22" i="28"/>
  <c r="N25" i="28" s="1"/>
  <c r="N22" i="27"/>
  <c r="N27" i="27" s="1"/>
  <c r="N22" i="26"/>
  <c r="N25" i="26" s="1"/>
  <c r="N22" i="25"/>
  <c r="N25" i="25" s="1"/>
  <c r="N22" i="24"/>
  <c r="N25" i="24" s="1"/>
  <c r="N22" i="23"/>
  <c r="N27" i="23" s="1"/>
  <c r="N22" i="22"/>
  <c r="N25" i="22" s="1"/>
  <c r="N22" i="21"/>
  <c r="N27" i="21" s="1"/>
  <c r="N22" i="20"/>
  <c r="N25" i="20" s="1"/>
  <c r="N22" i="19"/>
  <c r="N25" i="19" s="1"/>
  <c r="N22" i="18"/>
  <c r="N27" i="18" s="1"/>
  <c r="N22" i="17"/>
  <c r="N25" i="17" s="1"/>
  <c r="J9" i="13"/>
  <c r="L9" i="13" s="1"/>
  <c r="M9" i="13" s="1"/>
  <c r="N9" i="13"/>
  <c r="N27" i="24" l="1"/>
  <c r="N27" i="19"/>
  <c r="N27" i="30"/>
  <c r="N27" i="29"/>
  <c r="N27" i="28"/>
  <c r="N25" i="27"/>
  <c r="N27" i="26"/>
  <c r="N27" i="25"/>
  <c r="N25" i="23"/>
  <c r="N27" i="22"/>
  <c r="N25" i="21"/>
  <c r="N27" i="20"/>
  <c r="N25" i="18"/>
  <c r="N27" i="17"/>
  <c r="J8" i="13"/>
  <c r="L8" i="13" s="1"/>
  <c r="M8" i="13" l="1"/>
  <c r="N8" i="13"/>
  <c r="N22" i="13" l="1"/>
  <c r="N27" i="13" s="1"/>
  <c r="N25" i="13" l="1"/>
</calcChain>
</file>

<file path=xl/sharedStrings.xml><?xml version="1.0" encoding="utf-8"?>
<sst xmlns="http://schemas.openxmlformats.org/spreadsheetml/2006/main" count="463" uniqueCount="57">
  <si>
    <t>за ед.</t>
  </si>
  <si>
    <t>кол-во</t>
  </si>
  <si>
    <t>коэф-т вариации, %</t>
  </si>
  <si>
    <t>Наименование товаров, работ, услуг</t>
  </si>
  <si>
    <t>Коммерческое предложение 1</t>
  </si>
  <si>
    <t>Коммерческое предложение 2</t>
  </si>
  <si>
    <t>Коммерческое предложение 3</t>
  </si>
  <si>
    <t>ИТОГО:</t>
  </si>
  <si>
    <t>№ п/п</t>
  </si>
  <si>
    <t>Коммерческое предложение 4</t>
  </si>
  <si>
    <t>Коммерческое предложение 5</t>
  </si>
  <si>
    <t>НМЦК, руб.</t>
  </si>
  <si>
    <t>5% от НМЦК</t>
  </si>
  <si>
    <t>10% от НМЦК</t>
  </si>
  <si>
    <t>1</t>
  </si>
  <si>
    <t>2</t>
  </si>
  <si>
    <t>3</t>
  </si>
  <si>
    <t>Коммерческое предложение 6</t>
  </si>
  <si>
    <t>Коммерческое предложение 7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</si>
  <si>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</si>
  <si>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</si>
  <si>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</si>
  <si>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</si>
  <si>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</si>
  <si>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</si>
  <si>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</si>
  <si>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</si>
  <si>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</si>
  <si>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</si>
  <si>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Яблоки</t>
  </si>
  <si>
    <t>Картофель</t>
  </si>
  <si>
    <t>Лук</t>
  </si>
  <si>
    <t>Свекла</t>
  </si>
  <si>
    <t>Морковь</t>
  </si>
  <si>
    <t>Лимон</t>
  </si>
  <si>
    <t>Капуста</t>
  </si>
  <si>
    <t>Апельсины</t>
  </si>
  <si>
    <t xml:space="preserve">Мандарины </t>
  </si>
  <si>
    <t xml:space="preserve">Бананы </t>
  </si>
  <si>
    <t xml:space="preserve">Груши </t>
  </si>
  <si>
    <t>Томаты свежие</t>
  </si>
  <si>
    <t>Огурцы свежие</t>
  </si>
  <si>
    <t>Обоснование начальной (максимальной) цены договора на продуктов питания (овощи и фрукты) для нужд МАДОУ д.сад "Айгуль "с. Максютово РБ, Кугарчинский р-н, с. Максютово, ул. Школьная, д. 14 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</si>
  <si>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"Уралочка" с.Мраково РБ, Кугарчинский р-он, с.Мраково, ул.Шамигулова,1 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</si>
  <si>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"Солнышко" с.Юмагузино РБ, Кугарчинский р-он, с.Юмагузино, ул.Комсомольская,19 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</si>
  <si>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"Кугарсенкай" с.Мраково РБ, Кугарчинский р-он, с.Мраково, ул.Центральная,20а 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</si>
  <si>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"Родничок" с.Мраково РБ, Кугарчинский р-он, с.Мраково, ул.З.Биишевой,119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</si>
  <si>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"им. З.Биишевой" с.Мраково РБ, Кугарчинский р-он, с.Мраково, ул. Учительская,3 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</si>
  <si>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"Одуванчик" д.Таваканово
РБ, Кугарчинский р-он,д.Таваканово, ул.Молодежная,д.10 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</si>
  <si>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"Колобок" д.Семено-Петровское РБ, Кугарчинский р-он,д.Семено-Петровское, ул.Колхозная,д.6б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</si>
  <si>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"Ляйсан" с.Кугарчи РБ, Кугарчинский р-он,с.Кугарчи, ул.Советская,д.39 а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</si>
  <si>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"Улыбка" с.Подгорное РБ, Кугарчинский р-он,с.Подгорное, ул.Советская,д.33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</si>
  <si>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"Березка" с.Воскресенское РБ, Кугарчинский р-он,с.Воскресенское, ул.Михайловская, д.1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</si>
  <si>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"Золотая рыбка" с.Исимово
РБ, Кугарчинский р-он,с.Исимово, ул.40-лет Победы д.2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</si>
  <si>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"Акбузат" с.Саиткулово РБ, Кугарчинский р-он,с.Саиткулово, ул.Верхняя, д.20 корп.2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</si>
  <si>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"Айсылу" д.Нижнесапашево РБ, Кугарчинский р-он,д.Нижнесапашево, ул.Центральная д.37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</si>
  <si>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>Обоснование начальной (максимальной) цены договора на продуктов питания (овощи и фрукты) для нужд МАДОУ д.сад "Лейсан" д.Худайбердино РБ, Кугарчинский р-он,д.Худайбердино, ул.Псянчина д.17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</si>
</sst>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Alignment="0"/>
  </cellStyleXfs>
  <cellXfs count="52">
    <xf numFmtId="0" fontId="0" fillId="0" borderId="0" xfId="0"/>
    <xf numFmtId="0" fontId="0" fillId="0" borderId="0" xfId="0" applyFill="1" applyAlignment="1">
      <alignment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left" wrapText="1"/>
    </xf>
    <xf numFmtId="1" fontId="1" fillId="0" borderId="0" xfId="0" applyNumberFormat="1" applyFont="1" applyFill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15"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  <dxf>
      <fill>
        <patternFill>
          <bgColor rgb="FFFE8F86"/>
        </patternFill>
      </fill>
    </dxf>
  </dxfs>
  <tableStyles count="0" defaultTableStyle="TableStyleMedium2" defaultPivotStyle="PivotStyleLight16"/>
  <colors>
    <mruColors>
      <color rgb="FFFF9B9B"/>
      <color rgb="FFFE8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70" zoomScaleNormal="100" zoomScaleSheetLayoutView="70" workbookViewId="0">
      <selection activeCell="N22" sqref="N22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4" customWidth="1"/>
    <col min="6" max="9" width="18" style="4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42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42" t="s">
        <v>29</v>
      </c>
      <c r="C8" s="41">
        <v>120</v>
      </c>
      <c r="D8" s="33">
        <v>118</v>
      </c>
      <c r="E8" s="32">
        <v>125.08</v>
      </c>
      <c r="F8" s="34"/>
      <c r="G8" s="23"/>
      <c r="H8" s="23"/>
      <c r="I8" s="23"/>
      <c r="J8" s="11">
        <f>ROUND(AVERAGE(C8:I8),2)</f>
        <v>121.03</v>
      </c>
      <c r="K8" s="30">
        <v>190</v>
      </c>
      <c r="L8" s="10">
        <f>ROUND(_xlfn.STDEV.S(C8:I8)/J8*100,2)</f>
        <v>3.02</v>
      </c>
      <c r="M8" s="22" t="str">
        <f>IF(L8&lt;33,"&lt;33","&gt;33")</f>
        <v>&lt;33</v>
      </c>
      <c r="N8" s="21">
        <f>(K8/(COUNT(C8:I8))*(C8+D8+E8+F8+G8+H8+I8))</f>
        <v>22995.066666666666</v>
      </c>
      <c r="O8" s="16"/>
      <c r="P8" s="29"/>
    </row>
    <row r="9" spans="1:16" s="3" customFormat="1" x14ac:dyDescent="0.25">
      <c r="A9" s="17" t="s">
        <v>15</v>
      </c>
      <c r="B9" s="42" t="s">
        <v>30</v>
      </c>
      <c r="C9" s="41">
        <v>40</v>
      </c>
      <c r="D9" s="33">
        <v>40.299999999999997</v>
      </c>
      <c r="E9" s="32"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500</v>
      </c>
      <c r="L9" s="10">
        <f t="shared" ref="L9" si="1">ROUND(_xlfn.STDEV.S(C9:I9)/J9*100,2)</f>
        <v>5.38</v>
      </c>
      <c r="M9" s="36" t="str">
        <f t="shared" ref="M9" si="2">IF(L9&lt;33,"&lt;33","&gt;33")</f>
        <v>&lt;33</v>
      </c>
      <c r="N9" s="35">
        <f t="shared" ref="N9" si="3">(K9/(COUNT(C9:I9))*(C9+D9+E9+F9+G9+H9+I9))</f>
        <v>20716.666666666664</v>
      </c>
      <c r="O9" s="16"/>
      <c r="P9" s="29"/>
    </row>
    <row r="10" spans="1:16" s="3" customFormat="1" x14ac:dyDescent="0.25">
      <c r="A10" s="17" t="s">
        <v>16</v>
      </c>
      <c r="B10" s="42" t="s">
        <v>31</v>
      </c>
      <c r="C10" s="41">
        <v>43</v>
      </c>
      <c r="D10" s="33">
        <v>42.13</v>
      </c>
      <c r="E10" s="32"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80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3470.1333333333332</v>
      </c>
      <c r="O10" s="16"/>
      <c r="P10" s="29"/>
    </row>
    <row r="11" spans="1:16" s="3" customFormat="1" x14ac:dyDescent="0.25">
      <c r="A11" s="17" t="s">
        <v>19</v>
      </c>
      <c r="B11" s="42" t="s">
        <v>32</v>
      </c>
      <c r="C11" s="41">
        <v>45</v>
      </c>
      <c r="D11" s="33">
        <v>45.26</v>
      </c>
      <c r="E11" s="32">
        <v>42</v>
      </c>
      <c r="F11" s="34"/>
      <c r="G11" s="23"/>
      <c r="H11" s="23"/>
      <c r="I11" s="23"/>
      <c r="J11" s="11">
        <f t="shared" si="4"/>
        <v>44.09</v>
      </c>
      <c r="K11" s="30">
        <v>100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4408.666666666667</v>
      </c>
      <c r="O11" s="16"/>
      <c r="P11" s="29"/>
    </row>
    <row r="12" spans="1:16" s="3" customFormat="1" x14ac:dyDescent="0.25">
      <c r="A12" s="17" t="s">
        <v>20</v>
      </c>
      <c r="B12" s="42" t="s">
        <v>33</v>
      </c>
      <c r="C12" s="41">
        <v>45</v>
      </c>
      <c r="D12" s="33">
        <v>44.4</v>
      </c>
      <c r="E12" s="32">
        <v>45</v>
      </c>
      <c r="F12" s="34"/>
      <c r="G12" s="23"/>
      <c r="H12" s="23"/>
      <c r="I12" s="23"/>
      <c r="J12" s="11">
        <f t="shared" si="4"/>
        <v>44.8</v>
      </c>
      <c r="K12" s="30">
        <v>100</v>
      </c>
      <c r="L12" s="10">
        <f t="shared" si="5"/>
        <v>0.77</v>
      </c>
      <c r="M12" s="38" t="str">
        <f t="shared" si="6"/>
        <v>&lt;33</v>
      </c>
      <c r="N12" s="37">
        <f t="shared" si="7"/>
        <v>4480.0000000000009</v>
      </c>
      <c r="O12" s="16"/>
      <c r="P12" s="29"/>
    </row>
    <row r="13" spans="1:16" s="3" customFormat="1" x14ac:dyDescent="0.25">
      <c r="A13" s="17" t="s">
        <v>21</v>
      </c>
      <c r="B13" s="42" t="s">
        <v>34</v>
      </c>
      <c r="C13" s="41">
        <v>180</v>
      </c>
      <c r="D13" s="33">
        <v>220</v>
      </c>
      <c r="E13" s="32">
        <v>197.92</v>
      </c>
      <c r="F13" s="34"/>
      <c r="G13" s="23"/>
      <c r="H13" s="23"/>
      <c r="I13" s="23"/>
      <c r="J13" s="11">
        <f t="shared" si="4"/>
        <v>199.31</v>
      </c>
      <c r="K13" s="30">
        <v>21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4185.4399999999996</v>
      </c>
      <c r="O13" s="16"/>
      <c r="P13" s="29"/>
    </row>
    <row r="14" spans="1:16" s="3" customFormat="1" x14ac:dyDescent="0.25">
      <c r="A14" s="17" t="s">
        <v>22</v>
      </c>
      <c r="B14" s="42" t="s">
        <v>35</v>
      </c>
      <c r="C14" s="41">
        <v>35</v>
      </c>
      <c r="D14" s="33">
        <v>35.32</v>
      </c>
      <c r="E14" s="32">
        <v>42</v>
      </c>
      <c r="F14" s="34"/>
      <c r="G14" s="23"/>
      <c r="H14" s="23"/>
      <c r="I14" s="23"/>
      <c r="J14" s="11">
        <f t="shared" si="4"/>
        <v>37.44</v>
      </c>
      <c r="K14" s="30">
        <v>170</v>
      </c>
      <c r="L14" s="10">
        <f t="shared" si="5"/>
        <v>10.56</v>
      </c>
      <c r="M14" s="38" t="str">
        <f t="shared" si="6"/>
        <v>&lt;33</v>
      </c>
      <c r="N14" s="37">
        <f t="shared" si="7"/>
        <v>6364.7999999999993</v>
      </c>
      <c r="O14" s="16"/>
      <c r="P14" s="29"/>
    </row>
    <row r="15" spans="1:16" s="3" customFormat="1" x14ac:dyDescent="0.25">
      <c r="A15" s="17" t="s">
        <v>23</v>
      </c>
      <c r="B15" s="42" t="s">
        <v>36</v>
      </c>
      <c r="C15" s="41">
        <v>170</v>
      </c>
      <c r="D15" s="33">
        <v>200</v>
      </c>
      <c r="E15" s="32">
        <v>180</v>
      </c>
      <c r="F15" s="34"/>
      <c r="G15" s="23"/>
      <c r="H15" s="23"/>
      <c r="I15" s="23"/>
      <c r="J15" s="11">
        <f t="shared" si="4"/>
        <v>183.33</v>
      </c>
      <c r="K15" s="30">
        <v>0</v>
      </c>
      <c r="L15" s="10">
        <f t="shared" si="5"/>
        <v>8.33</v>
      </c>
      <c r="M15" s="38" t="str">
        <f t="shared" si="6"/>
        <v>&lt;33</v>
      </c>
      <c r="N15" s="37">
        <f t="shared" si="7"/>
        <v>0</v>
      </c>
      <c r="O15" s="16"/>
      <c r="P15" s="29"/>
    </row>
    <row r="16" spans="1:16" s="3" customFormat="1" x14ac:dyDescent="0.25">
      <c r="A16" s="17" t="s">
        <v>24</v>
      </c>
      <c r="B16" s="42" t="s">
        <v>37</v>
      </c>
      <c r="C16" s="41">
        <v>180</v>
      </c>
      <c r="D16" s="33">
        <v>230</v>
      </c>
      <c r="E16" s="32">
        <v>170.43</v>
      </c>
      <c r="F16" s="34"/>
      <c r="G16" s="23"/>
      <c r="H16" s="23"/>
      <c r="I16" s="23"/>
      <c r="J16" s="11">
        <f t="shared" si="4"/>
        <v>193.48</v>
      </c>
      <c r="K16" s="30">
        <v>0</v>
      </c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42" t="s">
        <v>38</v>
      </c>
      <c r="C17" s="41">
        <v>130</v>
      </c>
      <c r="D17" s="33">
        <v>180</v>
      </c>
      <c r="E17" s="32">
        <v>175.7</v>
      </c>
      <c r="F17" s="34"/>
      <c r="G17" s="23"/>
      <c r="H17" s="23"/>
      <c r="I17" s="23"/>
      <c r="J17" s="11">
        <f t="shared" si="4"/>
        <v>161.9</v>
      </c>
      <c r="K17" s="30">
        <v>0</v>
      </c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42" t="s">
        <v>39</v>
      </c>
      <c r="C18" s="41">
        <v>190</v>
      </c>
      <c r="D18" s="33">
        <v>200</v>
      </c>
      <c r="E18" s="32">
        <v>182.94</v>
      </c>
      <c r="F18" s="34"/>
      <c r="G18" s="23"/>
      <c r="H18" s="23"/>
      <c r="I18" s="23"/>
      <c r="J18" s="11">
        <f t="shared" si="4"/>
        <v>190.98</v>
      </c>
      <c r="K18" s="30">
        <v>0</v>
      </c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42" t="s">
        <v>40</v>
      </c>
      <c r="C19" s="41">
        <v>140</v>
      </c>
      <c r="D19" s="33">
        <v>144.66999999999999</v>
      </c>
      <c r="E19" s="32">
        <v>140.65</v>
      </c>
      <c r="F19" s="34"/>
      <c r="G19" s="23"/>
      <c r="H19" s="23"/>
      <c r="I19" s="23"/>
      <c r="J19" s="11">
        <f t="shared" si="4"/>
        <v>141.77000000000001</v>
      </c>
      <c r="K19" s="30">
        <v>0</v>
      </c>
      <c r="L19" s="10">
        <f t="shared" si="5"/>
        <v>1.78</v>
      </c>
      <c r="M19" s="38" t="str">
        <f t="shared" si="6"/>
        <v>&lt;33</v>
      </c>
      <c r="N19" s="37">
        <f t="shared" si="7"/>
        <v>0</v>
      </c>
      <c r="O19" s="16"/>
      <c r="P19" s="29"/>
    </row>
    <row r="20" spans="1:17" s="3" customFormat="1" x14ac:dyDescent="0.25">
      <c r="A20" s="17" t="s">
        <v>28</v>
      </c>
      <c r="B20" s="42" t="s">
        <v>41</v>
      </c>
      <c r="C20" s="41">
        <v>120</v>
      </c>
      <c r="D20" s="33">
        <v>129.43</v>
      </c>
      <c r="E20" s="32">
        <v>120.32</v>
      </c>
      <c r="F20" s="34"/>
      <c r="G20" s="23"/>
      <c r="H20" s="23"/>
      <c r="I20" s="23"/>
      <c r="J20" s="11">
        <f t="shared" si="4"/>
        <v>123.25</v>
      </c>
      <c r="K20" s="30">
        <v>0</v>
      </c>
      <c r="L20" s="10">
        <f t="shared" si="5"/>
        <v>4.34</v>
      </c>
      <c r="M20" s="38" t="str">
        <f t="shared" si="6"/>
        <v>&lt;33</v>
      </c>
      <c r="N20" s="37">
        <f t="shared" si="7"/>
        <v>0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66620.773333333331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4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4"/>
      <c r="N24" s="2" t="s">
        <v>12</v>
      </c>
    </row>
    <row r="25" spans="1:17" x14ac:dyDescent="0.25">
      <c r="A25" s="9"/>
      <c r="L25" s="4"/>
      <c r="N25" s="2">
        <f>N22*0.05</f>
        <v>3331.0386666666668</v>
      </c>
    </row>
    <row r="26" spans="1:17" x14ac:dyDescent="0.25">
      <c r="A26" s="9"/>
      <c r="L26" s="4"/>
      <c r="N26" s="2" t="s">
        <v>13</v>
      </c>
    </row>
    <row r="27" spans="1:17" x14ac:dyDescent="0.25">
      <c r="A27" s="18"/>
      <c r="K27" s="4"/>
      <c r="L27" s="4"/>
      <c r="M27" s="4"/>
      <c r="N27" s="2">
        <f>N22*0.3</f>
        <v>19986.232</v>
      </c>
    </row>
    <row r="28" spans="1:17" s="6" customFormat="1" x14ac:dyDescent="0.25">
      <c r="A28" s="18"/>
      <c r="B28" s="28"/>
      <c r="C28" s="4"/>
      <c r="D28" s="4"/>
      <c r="E28" s="4"/>
      <c r="F28" s="4"/>
      <c r="G28" s="4"/>
      <c r="H28" s="4"/>
      <c r="I28" s="4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18"/>
      <c r="B29" s="28"/>
      <c r="C29" s="4"/>
      <c r="D29" s="4"/>
      <c r="E29" s="4"/>
      <c r="F29" s="4"/>
      <c r="G29" s="4"/>
      <c r="H29" s="4"/>
      <c r="I29" s="4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4"/>
      <c r="D30" s="4"/>
      <c r="E30" s="4"/>
      <c r="F30" s="4"/>
      <c r="G30" s="4"/>
      <c r="H30" s="4"/>
      <c r="I30" s="4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4"/>
      <c r="D31" s="4"/>
      <c r="E31" s="4"/>
      <c r="F31" s="4"/>
      <c r="G31" s="4"/>
      <c r="H31" s="4"/>
      <c r="I31" s="4"/>
      <c r="J31" s="4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4"/>
      <c r="D32" s="4"/>
      <c r="E32" s="4"/>
      <c r="F32" s="4"/>
      <c r="G32" s="4"/>
      <c r="H32" s="4"/>
      <c r="I32" s="4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4"/>
      <c r="D33" s="4"/>
      <c r="E33" s="4"/>
      <c r="F33" s="4"/>
      <c r="G33" s="4"/>
      <c r="H33" s="4"/>
      <c r="I33" s="4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4"/>
      <c r="D34" s="4"/>
      <c r="E34" s="4"/>
      <c r="F34" s="4"/>
      <c r="G34" s="4"/>
      <c r="H34" s="4"/>
      <c r="I34" s="4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4"/>
      <c r="D35" s="4"/>
      <c r="E35" s="4"/>
      <c r="F35" s="4"/>
      <c r="G35" s="4"/>
      <c r="H35" s="4"/>
      <c r="I35" s="4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4"/>
      <c r="D36" s="4"/>
      <c r="E36" s="4"/>
      <c r="F36" s="4"/>
      <c r="G36" s="4"/>
      <c r="H36" s="4"/>
      <c r="I36" s="4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14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85" zoomScaleNormal="100" zoomScaleSheetLayoutView="85" workbookViewId="0">
      <selection activeCell="L24" sqref="L24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51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90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10892.4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180</v>
      </c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7458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45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1951.9499999999998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>
        <v>45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1983.8999999999999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>
        <v>45</v>
      </c>
      <c r="L12" s="10">
        <f t="shared" si="5"/>
        <v>0.77</v>
      </c>
      <c r="M12" s="38" t="str">
        <f t="shared" si="6"/>
        <v>&lt;33</v>
      </c>
      <c r="N12" s="37">
        <f t="shared" si="7"/>
        <v>2016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>
        <v>7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1395.1466666666668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>
        <v>54</v>
      </c>
      <c r="L14" s="10">
        <f t="shared" si="5"/>
        <v>10.56</v>
      </c>
      <c r="M14" s="38" t="str">
        <f t="shared" si="6"/>
        <v>&lt;33</v>
      </c>
      <c r="N14" s="37">
        <f t="shared" si="7"/>
        <v>2021.7599999999998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>
        <v>9</v>
      </c>
      <c r="L15" s="10">
        <f t="shared" si="5"/>
        <v>8.33</v>
      </c>
      <c r="M15" s="38" t="str">
        <f t="shared" si="6"/>
        <v>&lt;33</v>
      </c>
      <c r="N15" s="37">
        <f t="shared" si="7"/>
        <v>1650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>
        <v>0</v>
      </c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>
        <v>0</v>
      </c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>
        <v>0</v>
      </c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>
        <v>0</v>
      </c>
      <c r="L19" s="10">
        <f t="shared" si="5"/>
        <v>1.78</v>
      </c>
      <c r="M19" s="38" t="str">
        <f t="shared" si="6"/>
        <v>&lt;33</v>
      </c>
      <c r="N19" s="37">
        <f t="shared" si="7"/>
        <v>0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>
        <v>0</v>
      </c>
      <c r="L20" s="10">
        <f t="shared" si="5"/>
        <v>4.34</v>
      </c>
      <c r="M20" s="38" t="str">
        <f t="shared" si="6"/>
        <v>&lt;33</v>
      </c>
      <c r="N20" s="37">
        <f t="shared" si="7"/>
        <v>0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29369.156666666669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1468.4578333333336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8810.7470000000012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5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70" zoomScaleNormal="100" zoomScaleSheetLayoutView="70" workbookViewId="0">
      <selection activeCell="B21" sqref="B21:M22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52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175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21179.666666666668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500</v>
      </c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20716.666666666664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96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4164.16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>
        <v>63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2777.46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>
        <v>150</v>
      </c>
      <c r="L12" s="10">
        <f t="shared" si="5"/>
        <v>0.77</v>
      </c>
      <c r="M12" s="38" t="str">
        <f t="shared" si="6"/>
        <v>&lt;33</v>
      </c>
      <c r="N12" s="37">
        <f t="shared" si="7"/>
        <v>6720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>
        <v>8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1594.4533333333331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>
        <v>120</v>
      </c>
      <c r="L14" s="10">
        <f t="shared" si="5"/>
        <v>10.56</v>
      </c>
      <c r="M14" s="38" t="str">
        <f t="shared" si="6"/>
        <v>&lt;33</v>
      </c>
      <c r="N14" s="37">
        <f t="shared" si="7"/>
        <v>4492.7999999999993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>
        <v>49</v>
      </c>
      <c r="L15" s="10">
        <f t="shared" si="5"/>
        <v>8.33</v>
      </c>
      <c r="M15" s="38" t="str">
        <f t="shared" si="6"/>
        <v>&lt;33</v>
      </c>
      <c r="N15" s="37">
        <f t="shared" si="7"/>
        <v>8983.3333333333321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>
        <v>0</v>
      </c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>
        <v>0</v>
      </c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>
        <v>0</v>
      </c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>
        <v>37</v>
      </c>
      <c r="L19" s="10">
        <f t="shared" si="5"/>
        <v>1.78</v>
      </c>
      <c r="M19" s="38" t="str">
        <f t="shared" si="6"/>
        <v>&lt;33</v>
      </c>
      <c r="N19" s="37">
        <f t="shared" si="7"/>
        <v>5245.6133333333328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>
        <v>37</v>
      </c>
      <c r="L20" s="10">
        <f t="shared" si="5"/>
        <v>4.34</v>
      </c>
      <c r="M20" s="38" t="str">
        <f t="shared" si="6"/>
        <v>&lt;33</v>
      </c>
      <c r="N20" s="37">
        <f t="shared" si="7"/>
        <v>4560.25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80434.403333333321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4021.720166666666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24130.320999999996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4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70" zoomScaleNormal="100" zoomScaleSheetLayoutView="70" workbookViewId="0">
      <selection activeCell="B21" sqref="B21:M22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53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60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7261.5999999999995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270</v>
      </c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11187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40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1735.0666666666666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>
        <v>450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19839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>
        <v>90</v>
      </c>
      <c r="L12" s="10">
        <f t="shared" si="5"/>
        <v>0.77</v>
      </c>
      <c r="M12" s="38" t="str">
        <f t="shared" si="6"/>
        <v>&lt;33</v>
      </c>
      <c r="N12" s="37">
        <f t="shared" si="7"/>
        <v>4032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>
        <v>10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1993.0666666666666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>
        <v>100</v>
      </c>
      <c r="L14" s="10">
        <f t="shared" si="5"/>
        <v>10.56</v>
      </c>
      <c r="M14" s="38" t="str">
        <f t="shared" si="6"/>
        <v>&lt;33</v>
      </c>
      <c r="N14" s="37">
        <f t="shared" si="7"/>
        <v>3744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>
        <v>0</v>
      </c>
      <c r="L15" s="10">
        <f t="shared" si="5"/>
        <v>8.33</v>
      </c>
      <c r="M15" s="38" t="str">
        <f t="shared" si="6"/>
        <v>&lt;33</v>
      </c>
      <c r="N15" s="37">
        <f t="shared" si="7"/>
        <v>0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>
        <v>0</v>
      </c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>
        <v>0</v>
      </c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>
        <v>0</v>
      </c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>
        <v>0</v>
      </c>
      <c r="L19" s="10">
        <f t="shared" si="5"/>
        <v>1.78</v>
      </c>
      <c r="M19" s="38" t="str">
        <f t="shared" si="6"/>
        <v>&lt;33</v>
      </c>
      <c r="N19" s="37">
        <f t="shared" si="7"/>
        <v>0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>
        <v>0</v>
      </c>
      <c r="L20" s="10">
        <f t="shared" si="5"/>
        <v>4.34</v>
      </c>
      <c r="M20" s="38" t="str">
        <f t="shared" si="6"/>
        <v>&lt;33</v>
      </c>
      <c r="N20" s="37">
        <f t="shared" si="7"/>
        <v>0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49791.73333333333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2489.5866666666666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14937.519999999999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3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70" zoomScaleNormal="100" zoomScaleSheetLayoutView="70" workbookViewId="0">
      <selection activeCell="E23" sqref="E23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54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65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7866.7333333333336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165</v>
      </c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6836.5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32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1388.0533333333333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>
        <v>29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1278.5133333333331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>
        <v>55</v>
      </c>
      <c r="L12" s="10">
        <f t="shared" si="5"/>
        <v>0.77</v>
      </c>
      <c r="M12" s="38" t="str">
        <f t="shared" si="6"/>
        <v>&lt;33</v>
      </c>
      <c r="N12" s="37">
        <f t="shared" si="7"/>
        <v>2464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>
        <v>4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797.22666666666657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>
        <v>90</v>
      </c>
      <c r="L14" s="10">
        <f t="shared" si="5"/>
        <v>10.56</v>
      </c>
      <c r="M14" s="38" t="str">
        <f t="shared" si="6"/>
        <v>&lt;33</v>
      </c>
      <c r="N14" s="37">
        <f t="shared" si="7"/>
        <v>3369.6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>
        <v>0</v>
      </c>
      <c r="L15" s="10">
        <f t="shared" si="5"/>
        <v>8.33</v>
      </c>
      <c r="M15" s="38" t="str">
        <f t="shared" si="6"/>
        <v>&lt;33</v>
      </c>
      <c r="N15" s="37">
        <f t="shared" si="7"/>
        <v>0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>
        <v>0</v>
      </c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>
        <v>0</v>
      </c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>
        <v>0</v>
      </c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>
        <v>0</v>
      </c>
      <c r="L19" s="10">
        <f t="shared" si="5"/>
        <v>1.78</v>
      </c>
      <c r="M19" s="38" t="str">
        <f t="shared" si="6"/>
        <v>&lt;33</v>
      </c>
      <c r="N19" s="37">
        <f t="shared" si="7"/>
        <v>0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>
        <v>0</v>
      </c>
      <c r="L20" s="10">
        <f t="shared" si="5"/>
        <v>4.34</v>
      </c>
      <c r="M20" s="38" t="str">
        <f t="shared" si="6"/>
        <v>&lt;33</v>
      </c>
      <c r="N20" s="37">
        <f t="shared" si="7"/>
        <v>0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24000.626666666663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1200.0313333333331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7200.1879999999992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2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70" zoomScaleNormal="100" zoomScaleSheetLayoutView="70" workbookViewId="0">
      <selection activeCell="E24" sqref="E24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55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117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14160.119999999999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405</v>
      </c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16780.5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17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737.40333333333331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>
        <v>35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1543.0333333333331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>
        <v>23</v>
      </c>
      <c r="L12" s="10">
        <f t="shared" si="5"/>
        <v>0.77</v>
      </c>
      <c r="M12" s="38" t="str">
        <f t="shared" si="6"/>
        <v>&lt;33</v>
      </c>
      <c r="N12" s="37">
        <f t="shared" si="7"/>
        <v>1030.4000000000001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>
        <v>15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2989.6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>
        <v>30</v>
      </c>
      <c r="L14" s="10">
        <f t="shared" si="5"/>
        <v>10.56</v>
      </c>
      <c r="M14" s="38" t="str">
        <f t="shared" si="6"/>
        <v>&lt;33</v>
      </c>
      <c r="N14" s="37">
        <f t="shared" si="7"/>
        <v>1123.1999999999998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>
        <v>0</v>
      </c>
      <c r="L15" s="10">
        <f t="shared" si="5"/>
        <v>8.33</v>
      </c>
      <c r="M15" s="38" t="str">
        <f t="shared" si="6"/>
        <v>&lt;33</v>
      </c>
      <c r="N15" s="37">
        <f t="shared" si="7"/>
        <v>0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>
        <v>0</v>
      </c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>
        <v>0</v>
      </c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>
        <v>0</v>
      </c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>
        <v>11</v>
      </c>
      <c r="L19" s="10">
        <f t="shared" si="5"/>
        <v>1.78</v>
      </c>
      <c r="M19" s="38" t="str">
        <f t="shared" si="6"/>
        <v>&lt;33</v>
      </c>
      <c r="N19" s="37">
        <f t="shared" si="7"/>
        <v>1559.5066666666664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>
        <v>12</v>
      </c>
      <c r="L20" s="10">
        <f t="shared" si="5"/>
        <v>4.34</v>
      </c>
      <c r="M20" s="38" t="str">
        <f t="shared" si="6"/>
        <v>&lt;33</v>
      </c>
      <c r="N20" s="37">
        <f t="shared" si="7"/>
        <v>1479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41402.763333333329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2070.1381666666666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12420.828999999998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1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view="pageBreakPreview" zoomScale="70" zoomScaleNormal="100" zoomScaleSheetLayoutView="70" workbookViewId="0">
      <selection activeCell="B21" sqref="B21:M22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56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108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13070.88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120</v>
      </c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4972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30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1301.3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>
        <v>27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1190.3399999999999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>
        <v>50</v>
      </c>
      <c r="L12" s="10">
        <f t="shared" si="5"/>
        <v>0.77</v>
      </c>
      <c r="M12" s="38" t="str">
        <f t="shared" si="6"/>
        <v>&lt;33</v>
      </c>
      <c r="N12" s="37">
        <f t="shared" si="7"/>
        <v>2240.0000000000005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>
        <v>2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398.61333333333329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>
        <v>65</v>
      </c>
      <c r="L14" s="10">
        <f t="shared" si="5"/>
        <v>10.56</v>
      </c>
      <c r="M14" s="38" t="str">
        <f t="shared" si="6"/>
        <v>&lt;33</v>
      </c>
      <c r="N14" s="37">
        <f t="shared" si="7"/>
        <v>2433.6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>
        <v>0</v>
      </c>
      <c r="L15" s="10">
        <f t="shared" si="5"/>
        <v>8.33</v>
      </c>
      <c r="M15" s="38" t="str">
        <f t="shared" si="6"/>
        <v>&lt;33</v>
      </c>
      <c r="N15" s="37">
        <f t="shared" si="7"/>
        <v>0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>
        <v>0</v>
      </c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>
        <v>0</v>
      </c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>
        <v>0</v>
      </c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>
        <v>16</v>
      </c>
      <c r="L19" s="10">
        <f t="shared" si="5"/>
        <v>1.78</v>
      </c>
      <c r="M19" s="38" t="str">
        <f t="shared" si="6"/>
        <v>&lt;33</v>
      </c>
      <c r="N19" s="37">
        <f t="shared" si="7"/>
        <v>2268.373333333333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>
        <v>16</v>
      </c>
      <c r="L20" s="10">
        <f t="shared" si="5"/>
        <v>4.34</v>
      </c>
      <c r="M20" s="38" t="str">
        <f t="shared" si="6"/>
        <v>&lt;33</v>
      </c>
      <c r="N20" s="37">
        <f t="shared" si="7"/>
        <v>1972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29847.106666666663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1492.3553333333332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8954.1319999999978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0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topLeftCell="A16" zoomScale="70" zoomScaleNormal="100" zoomScaleSheetLayoutView="70" workbookViewId="0">
      <selection activeCell="A7" sqref="A7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43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3">
        <f>Айгуль!C8</f>
        <v>120</v>
      </c>
      <c r="D8" s="33">
        <f>Айгуль!D8</f>
        <v>118</v>
      </c>
      <c r="E8" s="33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500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60513.333333333328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3">
        <f>Айгуль!C9</f>
        <v>40</v>
      </c>
      <c r="D9" s="33">
        <f>Айгуль!D9</f>
        <v>40.299999999999997</v>
      </c>
      <c r="E9" s="33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6600</v>
      </c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273460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3">
        <f>Айгуль!C10</f>
        <v>43</v>
      </c>
      <c r="D10" s="33">
        <f>Айгуль!D10</f>
        <v>42.13</v>
      </c>
      <c r="E10" s="33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500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21688.333333333332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3">
        <f>Айгуль!C11</f>
        <v>45</v>
      </c>
      <c r="D11" s="33">
        <f>Айгуль!D11</f>
        <v>45.26</v>
      </c>
      <c r="E11" s="33">
        <f>Айгуль!E11</f>
        <v>42</v>
      </c>
      <c r="F11" s="34"/>
      <c r="G11" s="23"/>
      <c r="H11" s="23"/>
      <c r="I11" s="23"/>
      <c r="J11" s="11">
        <f t="shared" si="4"/>
        <v>44.09</v>
      </c>
      <c r="K11" s="30">
        <v>600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26452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3">
        <f>Айгуль!C12</f>
        <v>45</v>
      </c>
      <c r="D12" s="33">
        <f>Айгуль!D12</f>
        <v>44.4</v>
      </c>
      <c r="E12" s="33">
        <f>Айгуль!E12</f>
        <v>45</v>
      </c>
      <c r="F12" s="34"/>
      <c r="G12" s="23"/>
      <c r="H12" s="23"/>
      <c r="I12" s="23"/>
      <c r="J12" s="11">
        <f t="shared" si="4"/>
        <v>44.8</v>
      </c>
      <c r="K12" s="30">
        <v>650</v>
      </c>
      <c r="L12" s="10">
        <f t="shared" si="5"/>
        <v>0.77</v>
      </c>
      <c r="M12" s="38" t="str">
        <f t="shared" si="6"/>
        <v>&lt;33</v>
      </c>
      <c r="N12" s="37">
        <f t="shared" si="7"/>
        <v>29120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3">
        <f>Айгуль!C13</f>
        <v>180</v>
      </c>
      <c r="D13" s="33">
        <f>Айгуль!D13</f>
        <v>220</v>
      </c>
      <c r="E13" s="33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>
        <v>60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11958.4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3">
        <f>Айгуль!C14</f>
        <v>35</v>
      </c>
      <c r="D14" s="33">
        <f>Айгуль!D14</f>
        <v>35.32</v>
      </c>
      <c r="E14" s="33">
        <f>Айгуль!E14</f>
        <v>42</v>
      </c>
      <c r="F14" s="34"/>
      <c r="G14" s="23"/>
      <c r="H14" s="23"/>
      <c r="I14" s="23"/>
      <c r="J14" s="11">
        <f t="shared" si="4"/>
        <v>37.44</v>
      </c>
      <c r="K14" s="30">
        <v>600</v>
      </c>
      <c r="L14" s="10">
        <f t="shared" si="5"/>
        <v>10.56</v>
      </c>
      <c r="M14" s="38" t="str">
        <f t="shared" si="6"/>
        <v>&lt;33</v>
      </c>
      <c r="N14" s="37">
        <f t="shared" si="7"/>
        <v>22464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3">
        <f>Айгуль!C15</f>
        <v>170</v>
      </c>
      <c r="D15" s="33">
        <f>Айгуль!D15</f>
        <v>200</v>
      </c>
      <c r="E15" s="33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>
        <v>220</v>
      </c>
      <c r="L15" s="10">
        <f t="shared" si="5"/>
        <v>8.33</v>
      </c>
      <c r="M15" s="38" t="str">
        <f t="shared" si="6"/>
        <v>&lt;33</v>
      </c>
      <c r="N15" s="37">
        <f t="shared" si="7"/>
        <v>40333.333333333328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3">
        <f>Айгуль!C16</f>
        <v>180</v>
      </c>
      <c r="D16" s="33">
        <f>Айгуль!D16</f>
        <v>230</v>
      </c>
      <c r="E16" s="33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>
        <v>220</v>
      </c>
      <c r="L16" s="10">
        <f t="shared" si="5"/>
        <v>16.53</v>
      </c>
      <c r="M16" s="38" t="str">
        <f t="shared" si="6"/>
        <v>&lt;33</v>
      </c>
      <c r="N16" s="37">
        <f t="shared" si="7"/>
        <v>42564.866666666669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3">
        <f>Айгуль!C17</f>
        <v>130</v>
      </c>
      <c r="D17" s="33">
        <f>Айгуль!D17</f>
        <v>180</v>
      </c>
      <c r="E17" s="33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>
        <v>220</v>
      </c>
      <c r="L17" s="10">
        <f t="shared" si="5"/>
        <v>17.12</v>
      </c>
      <c r="M17" s="38" t="str">
        <f t="shared" si="6"/>
        <v>&lt;33</v>
      </c>
      <c r="N17" s="37">
        <f t="shared" si="7"/>
        <v>35618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3">
        <f>Айгуль!C18</f>
        <v>190</v>
      </c>
      <c r="D18" s="33">
        <f>Айгуль!D18</f>
        <v>200</v>
      </c>
      <c r="E18" s="33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>
        <v>220</v>
      </c>
      <c r="L18" s="10">
        <f t="shared" si="5"/>
        <v>4.49</v>
      </c>
      <c r="M18" s="38" t="str">
        <f t="shared" si="6"/>
        <v>&lt;33</v>
      </c>
      <c r="N18" s="37">
        <f t="shared" si="7"/>
        <v>42015.6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3">
        <f>Айгуль!C19</f>
        <v>140</v>
      </c>
      <c r="D19" s="33">
        <f>Айгуль!D19</f>
        <v>144.66999999999999</v>
      </c>
      <c r="E19" s="33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>
        <v>200</v>
      </c>
      <c r="L19" s="10">
        <f t="shared" si="5"/>
        <v>1.78</v>
      </c>
      <c r="M19" s="38" t="str">
        <f t="shared" si="6"/>
        <v>&lt;33</v>
      </c>
      <c r="N19" s="37">
        <f t="shared" si="7"/>
        <v>28354.666666666664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3">
        <f>Айгуль!C20</f>
        <v>120</v>
      </c>
      <c r="D20" s="33">
        <f>Айгуль!D20</f>
        <v>129.43</v>
      </c>
      <c r="E20" s="33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>
        <v>200</v>
      </c>
      <c r="L20" s="10">
        <f t="shared" si="5"/>
        <v>4.34</v>
      </c>
      <c r="M20" s="38" t="str">
        <f t="shared" si="6"/>
        <v>&lt;33</v>
      </c>
      <c r="N20" s="37">
        <f t="shared" si="7"/>
        <v>24650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659192.53333333321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32959.626666666663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197757.75999999995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13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85" zoomScaleNormal="100" zoomScaleSheetLayoutView="85" workbookViewId="0">
      <selection activeCell="B21" sqref="B21:M22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44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/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0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/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0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/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0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/>
      <c r="L11" s="10">
        <f t="shared" si="5"/>
        <v>4.1100000000000003</v>
      </c>
      <c r="M11" s="38" t="str">
        <f t="shared" si="6"/>
        <v>&lt;33</v>
      </c>
      <c r="N11" s="37">
        <f t="shared" si="7"/>
        <v>0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/>
      <c r="L12" s="10">
        <f t="shared" si="5"/>
        <v>0.77</v>
      </c>
      <c r="M12" s="38" t="str">
        <f t="shared" si="6"/>
        <v>&lt;33</v>
      </c>
      <c r="N12" s="37">
        <f t="shared" si="7"/>
        <v>0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/>
      <c r="L13" s="10">
        <f t="shared" si="5"/>
        <v>10.050000000000001</v>
      </c>
      <c r="M13" s="38" t="str">
        <f t="shared" si="6"/>
        <v>&lt;33</v>
      </c>
      <c r="N13" s="37">
        <f t="shared" si="7"/>
        <v>0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/>
      <c r="L14" s="10">
        <f t="shared" si="5"/>
        <v>10.56</v>
      </c>
      <c r="M14" s="38" t="str">
        <f t="shared" si="6"/>
        <v>&lt;33</v>
      </c>
      <c r="N14" s="37">
        <f t="shared" si="7"/>
        <v>0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/>
      <c r="L15" s="10">
        <f t="shared" si="5"/>
        <v>8.33</v>
      </c>
      <c r="M15" s="38" t="str">
        <f t="shared" si="6"/>
        <v>&lt;33</v>
      </c>
      <c r="N15" s="37">
        <f t="shared" si="7"/>
        <v>0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/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/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/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/>
      <c r="L19" s="10">
        <f t="shared" si="5"/>
        <v>1.78</v>
      </c>
      <c r="M19" s="38" t="str">
        <f t="shared" si="6"/>
        <v>&lt;33</v>
      </c>
      <c r="N19" s="37">
        <f t="shared" si="7"/>
        <v>0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/>
      <c r="L20" s="10">
        <f t="shared" si="5"/>
        <v>4.34</v>
      </c>
      <c r="M20" s="38" t="str">
        <f t="shared" si="6"/>
        <v>&lt;33</v>
      </c>
      <c r="N20" s="37">
        <f t="shared" si="7"/>
        <v>0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0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0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0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12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70" zoomScaleNormal="100" zoomScaleSheetLayoutView="70" workbookViewId="0">
      <selection activeCell="D20" sqref="D20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45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1053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127441.07999999999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1893</v>
      </c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78433.3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312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13533.52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>
        <v>285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12564.699999999999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>
        <v>580</v>
      </c>
      <c r="L12" s="10">
        <f t="shared" si="5"/>
        <v>0.77</v>
      </c>
      <c r="M12" s="38" t="str">
        <f t="shared" si="6"/>
        <v>&lt;33</v>
      </c>
      <c r="N12" s="37">
        <f t="shared" si="7"/>
        <v>25984.000000000004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>
        <v>36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7175.0399999999991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>
        <v>589</v>
      </c>
      <c r="L14" s="10">
        <f t="shared" si="5"/>
        <v>10.56</v>
      </c>
      <c r="M14" s="38" t="str">
        <f t="shared" si="6"/>
        <v>&lt;33</v>
      </c>
      <c r="N14" s="37">
        <f t="shared" si="7"/>
        <v>22052.16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>
        <v>173</v>
      </c>
      <c r="L15" s="10">
        <f t="shared" si="5"/>
        <v>8.33</v>
      </c>
      <c r="M15" s="38" t="str">
        <f t="shared" si="6"/>
        <v>&lt;33</v>
      </c>
      <c r="N15" s="37">
        <f t="shared" si="7"/>
        <v>31716.666666666664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>
        <v>0</v>
      </c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>
        <v>353</v>
      </c>
      <c r="L17" s="10">
        <f t="shared" si="5"/>
        <v>17.12</v>
      </c>
      <c r="M17" s="38" t="str">
        <f t="shared" si="6"/>
        <v>&lt;33</v>
      </c>
      <c r="N17" s="37">
        <f t="shared" si="7"/>
        <v>57150.700000000004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>
        <v>0</v>
      </c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>
        <v>158</v>
      </c>
      <c r="L19" s="10">
        <f t="shared" si="5"/>
        <v>1.78</v>
      </c>
      <c r="M19" s="38" t="str">
        <f t="shared" si="6"/>
        <v>&lt;33</v>
      </c>
      <c r="N19" s="37">
        <f t="shared" si="7"/>
        <v>22400.186666666661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>
        <v>150</v>
      </c>
      <c r="L20" s="10">
        <f t="shared" si="5"/>
        <v>4.34</v>
      </c>
      <c r="M20" s="38" t="str">
        <f t="shared" si="6"/>
        <v>&lt;33</v>
      </c>
      <c r="N20" s="37">
        <f t="shared" si="7"/>
        <v>18487.5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416938.85333333333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20846.94266666667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125081.65599999999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11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85" zoomScaleNormal="100" zoomScaleSheetLayoutView="85" workbookViewId="0">
      <selection activeCell="E23" sqref="E23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46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/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0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/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0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/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0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/>
      <c r="L11" s="10">
        <f t="shared" si="5"/>
        <v>4.1100000000000003</v>
      </c>
      <c r="M11" s="38" t="str">
        <f t="shared" si="6"/>
        <v>&lt;33</v>
      </c>
      <c r="N11" s="37">
        <f t="shared" si="7"/>
        <v>0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/>
      <c r="L12" s="10">
        <f t="shared" si="5"/>
        <v>0.77</v>
      </c>
      <c r="M12" s="38" t="str">
        <f t="shared" si="6"/>
        <v>&lt;33</v>
      </c>
      <c r="N12" s="37">
        <f t="shared" si="7"/>
        <v>0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/>
      <c r="L13" s="10">
        <f t="shared" si="5"/>
        <v>10.050000000000001</v>
      </c>
      <c r="M13" s="38" t="str">
        <f t="shared" si="6"/>
        <v>&lt;33</v>
      </c>
      <c r="N13" s="37">
        <f t="shared" si="7"/>
        <v>0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/>
      <c r="L14" s="10">
        <f t="shared" si="5"/>
        <v>10.56</v>
      </c>
      <c r="M14" s="38" t="str">
        <f t="shared" si="6"/>
        <v>&lt;33</v>
      </c>
      <c r="N14" s="37">
        <f t="shared" si="7"/>
        <v>0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/>
      <c r="L15" s="10">
        <f t="shared" si="5"/>
        <v>8.33</v>
      </c>
      <c r="M15" s="38" t="str">
        <f t="shared" si="6"/>
        <v>&lt;33</v>
      </c>
      <c r="N15" s="37">
        <f t="shared" si="7"/>
        <v>0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/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/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/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/>
      <c r="L19" s="10">
        <f t="shared" si="5"/>
        <v>1.78</v>
      </c>
      <c r="M19" s="38" t="str">
        <f t="shared" si="6"/>
        <v>&lt;33</v>
      </c>
      <c r="N19" s="37">
        <f t="shared" si="7"/>
        <v>0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/>
      <c r="L20" s="10">
        <f t="shared" si="5"/>
        <v>4.34</v>
      </c>
      <c r="M20" s="38" t="str">
        <f t="shared" si="6"/>
        <v>&lt;33</v>
      </c>
      <c r="N20" s="37">
        <f t="shared" si="7"/>
        <v>0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0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0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0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10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70" zoomScaleNormal="100" zoomScaleSheetLayoutView="70" workbookViewId="0">
      <selection activeCell="B21" sqref="B21:M22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47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300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36308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720</v>
      </c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29832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140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6072.7333333333327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>
        <v>160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7053.8666666666668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>
        <v>200</v>
      </c>
      <c r="L12" s="10">
        <f t="shared" si="5"/>
        <v>0.77</v>
      </c>
      <c r="M12" s="38" t="str">
        <f t="shared" si="6"/>
        <v>&lt;33</v>
      </c>
      <c r="N12" s="37">
        <f t="shared" si="7"/>
        <v>8960.0000000000018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>
        <v>36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7175.0399999999991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>
        <v>190</v>
      </c>
      <c r="L14" s="10">
        <f t="shared" si="5"/>
        <v>10.56</v>
      </c>
      <c r="M14" s="38" t="str">
        <f t="shared" si="6"/>
        <v>&lt;33</v>
      </c>
      <c r="N14" s="37">
        <f t="shared" si="7"/>
        <v>7113.5999999999995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>
        <v>0</v>
      </c>
      <c r="L15" s="10">
        <f t="shared" si="5"/>
        <v>8.33</v>
      </c>
      <c r="M15" s="38" t="str">
        <f t="shared" si="6"/>
        <v>&lt;33</v>
      </c>
      <c r="N15" s="37">
        <f t="shared" si="7"/>
        <v>0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>
        <v>0</v>
      </c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>
        <v>0</v>
      </c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>
        <v>0</v>
      </c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>
        <v>54</v>
      </c>
      <c r="L19" s="10">
        <f t="shared" si="5"/>
        <v>1.78</v>
      </c>
      <c r="M19" s="38" t="str">
        <f t="shared" si="6"/>
        <v>&lt;33</v>
      </c>
      <c r="N19" s="37">
        <f t="shared" si="7"/>
        <v>7655.7599999999984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>
        <v>54</v>
      </c>
      <c r="L20" s="10">
        <f t="shared" si="5"/>
        <v>4.34</v>
      </c>
      <c r="M20" s="38" t="str">
        <f t="shared" si="6"/>
        <v>&lt;33</v>
      </c>
      <c r="N20" s="37">
        <f t="shared" si="7"/>
        <v>6655.5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116826.5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5841.3250000000007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35047.949999999997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9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70" zoomScaleNormal="100" zoomScaleSheetLayoutView="70" workbookViewId="0">
      <selection activeCell="B21" sqref="B21:M22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48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320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38728.533333333333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>ROUND(AVERAGE(C9:I9),2)</f>
        <v>41.43</v>
      </c>
      <c r="K9" s="30">
        <v>1200</v>
      </c>
      <c r="L9" s="10">
        <f>ROUND(_xlfn.STDEV.S(C9:I9)/J9*100,2)</f>
        <v>5.38</v>
      </c>
      <c r="M9" s="38" t="str">
        <f>IF(L9&lt;33,"&lt;33","&gt;33")</f>
        <v>&lt;33</v>
      </c>
      <c r="N9" s="37">
        <f>(K9/(COUNT(C9:I9))*(C9+D9+E9+F9+G9+H9+I9))</f>
        <v>49720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0">ROUND(AVERAGE(C10:I10),2)</f>
        <v>43.38</v>
      </c>
      <c r="K10" s="30">
        <v>200</v>
      </c>
      <c r="L10" s="10">
        <f t="shared" ref="L10:L20" si="1">ROUND(_xlfn.STDEV.S(C10:I10)/J10*100,2)</f>
        <v>3.39</v>
      </c>
      <c r="M10" s="38" t="str">
        <f t="shared" ref="M10:M20" si="2">IF(L10&lt;33,"&lt;33","&gt;33")</f>
        <v>&lt;33</v>
      </c>
      <c r="N10" s="37">
        <f t="shared" ref="N10:N20" si="3">(K10/(COUNT(C10:I10))*(C10+D10+E10+F10+G10+H10+I10))</f>
        <v>8675.3333333333339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0"/>
        <v>44.09</v>
      </c>
      <c r="K11" s="30">
        <v>360</v>
      </c>
      <c r="L11" s="10">
        <f t="shared" si="1"/>
        <v>4.1100000000000003</v>
      </c>
      <c r="M11" s="38" t="str">
        <f t="shared" si="2"/>
        <v>&lt;33</v>
      </c>
      <c r="N11" s="37">
        <f t="shared" si="3"/>
        <v>15871.199999999999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0"/>
        <v>44.8</v>
      </c>
      <c r="K12" s="30">
        <v>300</v>
      </c>
      <c r="L12" s="10">
        <f t="shared" si="1"/>
        <v>0.77</v>
      </c>
      <c r="M12" s="38" t="str">
        <f t="shared" si="2"/>
        <v>&lt;33</v>
      </c>
      <c r="N12" s="37">
        <f t="shared" si="3"/>
        <v>13440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0"/>
        <v>199.31</v>
      </c>
      <c r="K13" s="30">
        <v>43</v>
      </c>
      <c r="L13" s="10">
        <f t="shared" si="1"/>
        <v>10.050000000000001</v>
      </c>
      <c r="M13" s="38" t="str">
        <f t="shared" si="2"/>
        <v>&lt;33</v>
      </c>
      <c r="N13" s="37">
        <f t="shared" si="3"/>
        <v>8570.1866666666665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0"/>
        <v>37.44</v>
      </c>
      <c r="K14" s="30">
        <v>330</v>
      </c>
      <c r="L14" s="10">
        <f t="shared" si="1"/>
        <v>10.56</v>
      </c>
      <c r="M14" s="38" t="str">
        <f t="shared" si="2"/>
        <v>&lt;33</v>
      </c>
      <c r="N14" s="37">
        <f t="shared" si="3"/>
        <v>12355.199999999999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0"/>
        <v>183.33</v>
      </c>
      <c r="K15" s="30">
        <v>0</v>
      </c>
      <c r="L15" s="10">
        <f t="shared" si="1"/>
        <v>8.33</v>
      </c>
      <c r="M15" s="38" t="str">
        <f t="shared" si="2"/>
        <v>&lt;33</v>
      </c>
      <c r="N15" s="37">
        <f t="shared" si="3"/>
        <v>0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0"/>
        <v>193.48</v>
      </c>
      <c r="K16" s="30">
        <v>0</v>
      </c>
      <c r="L16" s="10">
        <f t="shared" si="1"/>
        <v>16.53</v>
      </c>
      <c r="M16" s="38" t="str">
        <f t="shared" si="2"/>
        <v>&lt;33</v>
      </c>
      <c r="N16" s="37">
        <f t="shared" si="3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0"/>
        <v>161.9</v>
      </c>
      <c r="K17" s="30">
        <v>0</v>
      </c>
      <c r="L17" s="10">
        <f t="shared" si="1"/>
        <v>17.12</v>
      </c>
      <c r="M17" s="38" t="str">
        <f t="shared" si="2"/>
        <v>&lt;33</v>
      </c>
      <c r="N17" s="37">
        <f t="shared" si="3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0"/>
        <v>190.98</v>
      </c>
      <c r="K18" s="30">
        <v>0</v>
      </c>
      <c r="L18" s="10">
        <f t="shared" si="1"/>
        <v>4.49</v>
      </c>
      <c r="M18" s="38" t="str">
        <f t="shared" si="2"/>
        <v>&lt;33</v>
      </c>
      <c r="N18" s="37">
        <f t="shared" si="3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0"/>
        <v>141.77000000000001</v>
      </c>
      <c r="K19" s="30">
        <v>19</v>
      </c>
      <c r="L19" s="10">
        <f t="shared" si="1"/>
        <v>1.78</v>
      </c>
      <c r="M19" s="38" t="str">
        <f t="shared" si="2"/>
        <v>&lt;33</v>
      </c>
      <c r="N19" s="37">
        <f t="shared" si="3"/>
        <v>2693.6933333333327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0"/>
        <v>123.25</v>
      </c>
      <c r="K20" s="30">
        <v>19</v>
      </c>
      <c r="L20" s="10">
        <f t="shared" si="1"/>
        <v>4.34</v>
      </c>
      <c r="M20" s="38" t="str">
        <f t="shared" si="2"/>
        <v>&lt;33</v>
      </c>
      <c r="N20" s="37">
        <f t="shared" si="3"/>
        <v>2341.75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152395.89666666667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7619.7948333333334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45718.769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8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70" zoomScaleNormal="100" zoomScaleSheetLayoutView="70" workbookViewId="0">
      <selection activeCell="B21" sqref="B21:M22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49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76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9198.0266666666666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230</v>
      </c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9529.6666666666679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48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2082.08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>
        <v>74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3262.4133333333334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>
        <v>56</v>
      </c>
      <c r="L12" s="10">
        <f t="shared" si="5"/>
        <v>0.77</v>
      </c>
      <c r="M12" s="38" t="str">
        <f t="shared" si="6"/>
        <v>&lt;33</v>
      </c>
      <c r="N12" s="37">
        <f t="shared" si="7"/>
        <v>2508.8000000000002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>
        <v>5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996.5333333333333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>
        <v>25</v>
      </c>
      <c r="L14" s="10">
        <f t="shared" si="5"/>
        <v>10.56</v>
      </c>
      <c r="M14" s="38" t="str">
        <f t="shared" si="6"/>
        <v>&lt;33</v>
      </c>
      <c r="N14" s="37">
        <f t="shared" si="7"/>
        <v>936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>
        <v>0</v>
      </c>
      <c r="L15" s="10">
        <f t="shared" si="5"/>
        <v>8.33</v>
      </c>
      <c r="M15" s="38" t="str">
        <f t="shared" si="6"/>
        <v>&lt;33</v>
      </c>
      <c r="N15" s="37">
        <f t="shared" si="7"/>
        <v>0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>
        <v>0</v>
      </c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>
        <v>0</v>
      </c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>
        <v>0</v>
      </c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>
        <v>16</v>
      </c>
      <c r="L19" s="10">
        <f t="shared" si="5"/>
        <v>1.78</v>
      </c>
      <c r="M19" s="38" t="str">
        <f t="shared" si="6"/>
        <v>&lt;33</v>
      </c>
      <c r="N19" s="37">
        <f t="shared" si="7"/>
        <v>2268.373333333333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>
        <v>16</v>
      </c>
      <c r="L20" s="10">
        <f t="shared" si="5"/>
        <v>4.34</v>
      </c>
      <c r="M20" s="38" t="str">
        <f t="shared" si="6"/>
        <v>&lt;33</v>
      </c>
      <c r="N20" s="37">
        <f t="shared" si="7"/>
        <v>1972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32753.893333333337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1637.694666666667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9826.1680000000015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7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="70" zoomScaleNormal="100" zoomScaleSheetLayoutView="70" workbookViewId="0">
      <selection activeCell="B21" sqref="B21:M22"/>
    </sheetView>
  </sheetViews>
  <sheetFormatPr defaultRowHeight="15" x14ac:dyDescent="0.25"/>
  <cols>
    <col min="1" max="1" width="6.5703125" style="5" customWidth="1"/>
    <col min="2" max="2" width="33.85546875" style="28" customWidth="1"/>
    <col min="3" max="5" width="18" style="39" customWidth="1"/>
    <col min="6" max="9" width="18" style="39" hidden="1" customWidth="1"/>
    <col min="10" max="10" width="14.85546875" style="5" customWidth="1"/>
    <col min="11" max="11" width="11.28515625" style="6" customWidth="1"/>
    <col min="12" max="12" width="14" style="5" customWidth="1"/>
    <col min="13" max="13" width="8" style="5" customWidth="1"/>
    <col min="14" max="14" width="18.140625" style="5" customWidth="1"/>
    <col min="15" max="15" width="18.140625" style="25" customWidth="1"/>
    <col min="16" max="17" width="18.140625" style="1" customWidth="1"/>
    <col min="18" max="16384" width="9.140625" style="1"/>
  </cols>
  <sheetData>
    <row r="1" spans="1:16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67.5" customHeight="1" x14ac:dyDescent="0.25">
      <c r="A4" s="45" t="s">
        <v>50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" ht="37.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ht="37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6" s="3" customFormat="1" ht="30" x14ac:dyDescent="0.25">
      <c r="A7" s="13" t="s">
        <v>8</v>
      </c>
      <c r="B7" s="26" t="s">
        <v>3</v>
      </c>
      <c r="C7" s="15" t="s">
        <v>4</v>
      </c>
      <c r="D7" s="15" t="s">
        <v>5</v>
      </c>
      <c r="E7" s="15" t="s">
        <v>6</v>
      </c>
      <c r="F7" s="15" t="s">
        <v>9</v>
      </c>
      <c r="G7" s="15" t="s">
        <v>10</v>
      </c>
      <c r="H7" s="15" t="s">
        <v>17</v>
      </c>
      <c r="I7" s="15" t="s">
        <v>18</v>
      </c>
      <c r="J7" s="13" t="s">
        <v>0</v>
      </c>
      <c r="K7" s="14" t="s">
        <v>1</v>
      </c>
      <c r="L7" s="46" t="s">
        <v>2</v>
      </c>
      <c r="M7" s="47"/>
      <c r="N7" s="13" t="s">
        <v>11</v>
      </c>
      <c r="O7" s="16"/>
    </row>
    <row r="8" spans="1:16" s="3" customFormat="1" x14ac:dyDescent="0.25">
      <c r="A8" s="17" t="s">
        <v>14</v>
      </c>
      <c r="B8" s="31" t="str">
        <f>Айгуль!B8</f>
        <v>Яблоки</v>
      </c>
      <c r="C8" s="31">
        <f>Айгуль!C8</f>
        <v>120</v>
      </c>
      <c r="D8" s="31">
        <f>Айгуль!D8</f>
        <v>118</v>
      </c>
      <c r="E8" s="31">
        <f>Айгуль!E8</f>
        <v>125.08</v>
      </c>
      <c r="F8" s="34"/>
      <c r="G8" s="23"/>
      <c r="H8" s="23"/>
      <c r="I8" s="23"/>
      <c r="J8" s="11">
        <f>ROUND(AVERAGE(C8:I8),2)</f>
        <v>121.03</v>
      </c>
      <c r="K8" s="30">
        <v>155</v>
      </c>
      <c r="L8" s="10">
        <f>ROUND(_xlfn.STDEV.S(C8:I8)/J8*100,2)</f>
        <v>3.02</v>
      </c>
      <c r="M8" s="38" t="str">
        <f>IF(L8&lt;33,"&lt;33","&gt;33")</f>
        <v>&lt;33</v>
      </c>
      <c r="N8" s="37">
        <f>(K8/(COUNT(C8:I8))*(C8+D8+E8+F8+G8+H8+I8))</f>
        <v>18759.133333333331</v>
      </c>
      <c r="O8" s="16"/>
      <c r="P8" s="29"/>
    </row>
    <row r="9" spans="1:16" s="3" customFormat="1" x14ac:dyDescent="0.25">
      <c r="A9" s="17" t="s">
        <v>15</v>
      </c>
      <c r="B9" s="31" t="str">
        <f>Айгуль!B9</f>
        <v>Картофель</v>
      </c>
      <c r="C9" s="31">
        <f>Айгуль!C9</f>
        <v>40</v>
      </c>
      <c r="D9" s="31">
        <f>Айгуль!D9</f>
        <v>40.299999999999997</v>
      </c>
      <c r="E9" s="31">
        <f>Айгуль!E9</f>
        <v>44</v>
      </c>
      <c r="F9" s="34"/>
      <c r="G9" s="23"/>
      <c r="H9" s="23"/>
      <c r="I9" s="23"/>
      <c r="J9" s="11">
        <f t="shared" ref="J9" si="0">ROUND(AVERAGE(C9:I9),2)</f>
        <v>41.43</v>
      </c>
      <c r="K9" s="30">
        <v>399</v>
      </c>
      <c r="L9" s="10">
        <f t="shared" ref="L9" si="1">ROUND(_xlfn.STDEV.S(C9:I9)/J9*100,2)</f>
        <v>5.38</v>
      </c>
      <c r="M9" s="38" t="str">
        <f t="shared" ref="M9" si="2">IF(L9&lt;33,"&lt;33","&gt;33")</f>
        <v>&lt;33</v>
      </c>
      <c r="N9" s="37">
        <f t="shared" ref="N9" si="3">(K9/(COUNT(C9:I9))*(C9+D9+E9+F9+G9+H9+I9))</f>
        <v>16531.899999999998</v>
      </c>
      <c r="O9" s="16"/>
      <c r="P9" s="29"/>
    </row>
    <row r="10" spans="1:16" s="3" customFormat="1" x14ac:dyDescent="0.25">
      <c r="A10" s="17" t="s">
        <v>16</v>
      </c>
      <c r="B10" s="31" t="str">
        <f>Айгуль!B10</f>
        <v>Лук</v>
      </c>
      <c r="C10" s="31">
        <f>Айгуль!C10</f>
        <v>43</v>
      </c>
      <c r="D10" s="31">
        <f>Айгуль!D10</f>
        <v>42.13</v>
      </c>
      <c r="E10" s="31">
        <f>Айгуль!E10</f>
        <v>45</v>
      </c>
      <c r="F10" s="34"/>
      <c r="G10" s="23"/>
      <c r="H10" s="23"/>
      <c r="I10" s="23"/>
      <c r="J10" s="11">
        <f t="shared" ref="J10:J20" si="4">ROUND(AVERAGE(C10:I10),2)</f>
        <v>43.38</v>
      </c>
      <c r="K10" s="30">
        <v>112</v>
      </c>
      <c r="L10" s="10">
        <f t="shared" ref="L10:L20" si="5">ROUND(_xlfn.STDEV.S(C10:I10)/J10*100,2)</f>
        <v>3.39</v>
      </c>
      <c r="M10" s="38" t="str">
        <f t="shared" ref="M10:M20" si="6">IF(L10&lt;33,"&lt;33","&gt;33")</f>
        <v>&lt;33</v>
      </c>
      <c r="N10" s="37">
        <f t="shared" ref="N10:N20" si="7">(K10/(COUNT(C10:I10))*(C10+D10+E10+F10+G10+H10+I10))</f>
        <v>4858.1866666666665</v>
      </c>
      <c r="O10" s="16"/>
      <c r="P10" s="29"/>
    </row>
    <row r="11" spans="1:16" s="3" customFormat="1" x14ac:dyDescent="0.25">
      <c r="A11" s="17" t="s">
        <v>19</v>
      </c>
      <c r="B11" s="31" t="str">
        <f>Айгуль!B11</f>
        <v>Свекла</v>
      </c>
      <c r="C11" s="31">
        <f>Айгуль!C11</f>
        <v>45</v>
      </c>
      <c r="D11" s="31">
        <f>Айгуль!D11</f>
        <v>45.26</v>
      </c>
      <c r="E11" s="31">
        <f>Айгуль!E11</f>
        <v>42</v>
      </c>
      <c r="F11" s="34"/>
      <c r="G11" s="23"/>
      <c r="H11" s="23"/>
      <c r="I11" s="23"/>
      <c r="J11" s="11">
        <f t="shared" si="4"/>
        <v>44.09</v>
      </c>
      <c r="K11" s="30">
        <v>54</v>
      </c>
      <c r="L11" s="10">
        <f t="shared" si="5"/>
        <v>4.1100000000000003</v>
      </c>
      <c r="M11" s="38" t="str">
        <f t="shared" si="6"/>
        <v>&lt;33</v>
      </c>
      <c r="N11" s="37">
        <f t="shared" si="7"/>
        <v>2380.6799999999998</v>
      </c>
      <c r="O11" s="16"/>
      <c r="P11" s="29"/>
    </row>
    <row r="12" spans="1:16" s="3" customFormat="1" x14ac:dyDescent="0.25">
      <c r="A12" s="17" t="s">
        <v>20</v>
      </c>
      <c r="B12" s="31" t="str">
        <f>Айгуль!B12</f>
        <v>Морковь</v>
      </c>
      <c r="C12" s="31">
        <f>Айгуль!C12</f>
        <v>45</v>
      </c>
      <c r="D12" s="31">
        <f>Айгуль!D12</f>
        <v>44.4</v>
      </c>
      <c r="E12" s="31">
        <f>Айгуль!E12</f>
        <v>45</v>
      </c>
      <c r="F12" s="34"/>
      <c r="G12" s="23"/>
      <c r="H12" s="23"/>
      <c r="I12" s="23"/>
      <c r="J12" s="11">
        <f t="shared" si="4"/>
        <v>44.8</v>
      </c>
      <c r="K12" s="30">
        <v>115</v>
      </c>
      <c r="L12" s="10">
        <f t="shared" si="5"/>
        <v>0.77</v>
      </c>
      <c r="M12" s="38" t="str">
        <f t="shared" si="6"/>
        <v>&lt;33</v>
      </c>
      <c r="N12" s="37">
        <f t="shared" si="7"/>
        <v>5152.0000000000009</v>
      </c>
      <c r="O12" s="16"/>
      <c r="P12" s="29"/>
    </row>
    <row r="13" spans="1:16" s="3" customFormat="1" x14ac:dyDescent="0.25">
      <c r="A13" s="17" t="s">
        <v>21</v>
      </c>
      <c r="B13" s="31" t="str">
        <f>Айгуль!B13</f>
        <v>Лимон</v>
      </c>
      <c r="C13" s="31">
        <f>Айгуль!C13</f>
        <v>180</v>
      </c>
      <c r="D13" s="31">
        <f>Айгуль!D13</f>
        <v>220</v>
      </c>
      <c r="E13" s="31">
        <f>Айгуль!E13</f>
        <v>197.92</v>
      </c>
      <c r="F13" s="34"/>
      <c r="G13" s="23"/>
      <c r="H13" s="23"/>
      <c r="I13" s="23"/>
      <c r="J13" s="11">
        <f t="shared" si="4"/>
        <v>199.31</v>
      </c>
      <c r="K13" s="30">
        <v>9</v>
      </c>
      <c r="L13" s="10">
        <f t="shared" si="5"/>
        <v>10.050000000000001</v>
      </c>
      <c r="M13" s="38" t="str">
        <f t="shared" si="6"/>
        <v>&lt;33</v>
      </c>
      <c r="N13" s="37">
        <f t="shared" si="7"/>
        <v>1793.7599999999998</v>
      </c>
      <c r="O13" s="16"/>
      <c r="P13" s="29"/>
    </row>
    <row r="14" spans="1:16" s="3" customFormat="1" x14ac:dyDescent="0.25">
      <c r="A14" s="17" t="s">
        <v>22</v>
      </c>
      <c r="B14" s="31" t="str">
        <f>Айгуль!B14</f>
        <v>Капуста</v>
      </c>
      <c r="C14" s="31">
        <f>Айгуль!C14</f>
        <v>35</v>
      </c>
      <c r="D14" s="31">
        <f>Айгуль!D14</f>
        <v>35.32</v>
      </c>
      <c r="E14" s="31">
        <f>Айгуль!E14</f>
        <v>42</v>
      </c>
      <c r="F14" s="34"/>
      <c r="G14" s="23"/>
      <c r="H14" s="23"/>
      <c r="I14" s="23"/>
      <c r="J14" s="11">
        <f t="shared" si="4"/>
        <v>37.44</v>
      </c>
      <c r="K14" s="30">
        <v>116</v>
      </c>
      <c r="L14" s="10">
        <f t="shared" si="5"/>
        <v>10.56</v>
      </c>
      <c r="M14" s="38" t="str">
        <f t="shared" si="6"/>
        <v>&lt;33</v>
      </c>
      <c r="N14" s="37">
        <f t="shared" si="7"/>
        <v>4343.0399999999991</v>
      </c>
      <c r="O14" s="16"/>
      <c r="P14" s="29"/>
    </row>
    <row r="15" spans="1:16" s="3" customFormat="1" x14ac:dyDescent="0.25">
      <c r="A15" s="17" t="s">
        <v>23</v>
      </c>
      <c r="B15" s="31" t="str">
        <f>Айгуль!B15</f>
        <v>Апельсины</v>
      </c>
      <c r="C15" s="31">
        <f>Айгуль!C15</f>
        <v>170</v>
      </c>
      <c r="D15" s="31">
        <f>Айгуль!D15</f>
        <v>200</v>
      </c>
      <c r="E15" s="31">
        <f>Айгуль!E15</f>
        <v>180</v>
      </c>
      <c r="F15" s="34"/>
      <c r="G15" s="23"/>
      <c r="H15" s="23"/>
      <c r="I15" s="23"/>
      <c r="J15" s="11">
        <f t="shared" si="4"/>
        <v>183.33</v>
      </c>
      <c r="K15" s="30">
        <v>83</v>
      </c>
      <c r="L15" s="10">
        <f t="shared" si="5"/>
        <v>8.33</v>
      </c>
      <c r="M15" s="38" t="str">
        <f t="shared" si="6"/>
        <v>&lt;33</v>
      </c>
      <c r="N15" s="37">
        <f t="shared" si="7"/>
        <v>15216.666666666668</v>
      </c>
      <c r="O15" s="16"/>
      <c r="P15" s="29"/>
    </row>
    <row r="16" spans="1:16" s="3" customFormat="1" x14ac:dyDescent="0.25">
      <c r="A16" s="17" t="s">
        <v>24</v>
      </c>
      <c r="B16" s="31" t="str">
        <f>Айгуль!B16</f>
        <v xml:space="preserve">Мандарины </v>
      </c>
      <c r="C16" s="31">
        <f>Айгуль!C16</f>
        <v>180</v>
      </c>
      <c r="D16" s="31">
        <f>Айгуль!D16</f>
        <v>230</v>
      </c>
      <c r="E16" s="31">
        <f>Айгуль!E16</f>
        <v>170.43</v>
      </c>
      <c r="F16" s="34"/>
      <c r="G16" s="23"/>
      <c r="H16" s="23"/>
      <c r="I16" s="23"/>
      <c r="J16" s="11">
        <f t="shared" si="4"/>
        <v>193.48</v>
      </c>
      <c r="K16" s="30">
        <v>0</v>
      </c>
      <c r="L16" s="10">
        <f t="shared" si="5"/>
        <v>16.53</v>
      </c>
      <c r="M16" s="38" t="str">
        <f t="shared" si="6"/>
        <v>&lt;33</v>
      </c>
      <c r="N16" s="37">
        <f t="shared" si="7"/>
        <v>0</v>
      </c>
      <c r="O16" s="16"/>
      <c r="P16" s="29"/>
    </row>
    <row r="17" spans="1:17" s="3" customFormat="1" x14ac:dyDescent="0.25">
      <c r="A17" s="17" t="s">
        <v>25</v>
      </c>
      <c r="B17" s="31" t="str">
        <f>Айгуль!B17</f>
        <v xml:space="preserve">Бананы </v>
      </c>
      <c r="C17" s="31">
        <f>Айгуль!C17</f>
        <v>130</v>
      </c>
      <c r="D17" s="31">
        <f>Айгуль!D17</f>
        <v>180</v>
      </c>
      <c r="E17" s="31">
        <f>Айгуль!E17</f>
        <v>175.7</v>
      </c>
      <c r="F17" s="34"/>
      <c r="G17" s="23"/>
      <c r="H17" s="23"/>
      <c r="I17" s="23"/>
      <c r="J17" s="11">
        <f t="shared" si="4"/>
        <v>161.9</v>
      </c>
      <c r="K17" s="30">
        <v>0</v>
      </c>
      <c r="L17" s="10">
        <f t="shared" si="5"/>
        <v>17.12</v>
      </c>
      <c r="M17" s="38" t="str">
        <f t="shared" si="6"/>
        <v>&lt;33</v>
      </c>
      <c r="N17" s="37">
        <f t="shared" si="7"/>
        <v>0</v>
      </c>
      <c r="O17" s="16"/>
      <c r="P17" s="29"/>
    </row>
    <row r="18" spans="1:17" s="3" customFormat="1" x14ac:dyDescent="0.25">
      <c r="A18" s="17" t="s">
        <v>26</v>
      </c>
      <c r="B18" s="31" t="str">
        <f>Айгуль!B18</f>
        <v xml:space="preserve">Груши </v>
      </c>
      <c r="C18" s="31">
        <f>Айгуль!C18</f>
        <v>190</v>
      </c>
      <c r="D18" s="31">
        <f>Айгуль!D18</f>
        <v>200</v>
      </c>
      <c r="E18" s="31">
        <f>Айгуль!E18</f>
        <v>182.94</v>
      </c>
      <c r="F18" s="34"/>
      <c r="G18" s="23"/>
      <c r="H18" s="23"/>
      <c r="I18" s="23"/>
      <c r="J18" s="11">
        <f t="shared" si="4"/>
        <v>190.98</v>
      </c>
      <c r="K18" s="30">
        <v>0</v>
      </c>
      <c r="L18" s="10">
        <f t="shared" si="5"/>
        <v>4.49</v>
      </c>
      <c r="M18" s="38" t="str">
        <f t="shared" si="6"/>
        <v>&lt;33</v>
      </c>
      <c r="N18" s="37">
        <f t="shared" si="7"/>
        <v>0</v>
      </c>
      <c r="O18" s="16"/>
      <c r="P18" s="29"/>
    </row>
    <row r="19" spans="1:17" s="3" customFormat="1" x14ac:dyDescent="0.25">
      <c r="A19" s="17" t="s">
        <v>27</v>
      </c>
      <c r="B19" s="31" t="str">
        <f>Айгуль!B19</f>
        <v>Томаты свежие</v>
      </c>
      <c r="C19" s="31">
        <f>Айгуль!C19</f>
        <v>140</v>
      </c>
      <c r="D19" s="31">
        <f>Айгуль!D19</f>
        <v>144.66999999999999</v>
      </c>
      <c r="E19" s="31">
        <f>Айгуль!E19</f>
        <v>140.65</v>
      </c>
      <c r="F19" s="34"/>
      <c r="G19" s="23"/>
      <c r="H19" s="23"/>
      <c r="I19" s="23"/>
      <c r="J19" s="11">
        <f t="shared" si="4"/>
        <v>141.77000000000001</v>
      </c>
      <c r="K19" s="30">
        <v>39</v>
      </c>
      <c r="L19" s="10">
        <f t="shared" si="5"/>
        <v>1.78</v>
      </c>
      <c r="M19" s="38" t="str">
        <f t="shared" si="6"/>
        <v>&lt;33</v>
      </c>
      <c r="N19" s="37">
        <f t="shared" si="7"/>
        <v>5529.1599999999989</v>
      </c>
      <c r="O19" s="16"/>
      <c r="P19" s="29"/>
    </row>
    <row r="20" spans="1:17" s="3" customFormat="1" x14ac:dyDescent="0.25">
      <c r="A20" s="17" t="s">
        <v>28</v>
      </c>
      <c r="B20" s="31" t="str">
        <f>Айгуль!B20</f>
        <v>Огурцы свежие</v>
      </c>
      <c r="C20" s="31">
        <f>Айгуль!C20</f>
        <v>120</v>
      </c>
      <c r="D20" s="31">
        <f>Айгуль!D20</f>
        <v>129.43</v>
      </c>
      <c r="E20" s="31">
        <f>Айгуль!E20</f>
        <v>120.32</v>
      </c>
      <c r="F20" s="34"/>
      <c r="G20" s="23"/>
      <c r="H20" s="23"/>
      <c r="I20" s="23"/>
      <c r="J20" s="11">
        <f t="shared" si="4"/>
        <v>123.25</v>
      </c>
      <c r="K20" s="30">
        <v>18</v>
      </c>
      <c r="L20" s="10">
        <f t="shared" si="5"/>
        <v>4.34</v>
      </c>
      <c r="M20" s="38" t="str">
        <f t="shared" si="6"/>
        <v>&lt;33</v>
      </c>
      <c r="N20" s="37">
        <f t="shared" si="7"/>
        <v>2218.5</v>
      </c>
      <c r="O20" s="16"/>
      <c r="P20" s="29"/>
    </row>
    <row r="21" spans="1:17" ht="21.75" customHeight="1" x14ac:dyDescent="0.25">
      <c r="A21" s="24"/>
      <c r="B21" s="48"/>
      <c r="C21" s="48"/>
      <c r="D21" s="48"/>
      <c r="E21" s="48"/>
      <c r="F21" s="49"/>
      <c r="G21" s="49"/>
      <c r="H21" s="49"/>
      <c r="I21" s="49"/>
      <c r="J21" s="49"/>
      <c r="K21" s="48"/>
      <c r="L21" s="49"/>
      <c r="M21" s="50"/>
      <c r="N21" s="2" t="s">
        <v>7</v>
      </c>
    </row>
    <row r="22" spans="1:17" s="7" customFormat="1" ht="21.75" customHeight="1" x14ac:dyDescent="0.25">
      <c r="A22" s="24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1"/>
      <c r="N22" s="2">
        <f>SUM(N8:N21)</f>
        <v>76783.026666666672</v>
      </c>
      <c r="O22" s="16"/>
    </row>
    <row r="23" spans="1:17" x14ac:dyDescent="0.25">
      <c r="A23" s="24"/>
      <c r="B23" s="27"/>
      <c r="D23" s="19"/>
      <c r="E23" s="20"/>
      <c r="F23" s="20"/>
      <c r="G23" s="20"/>
      <c r="H23" s="20"/>
      <c r="I23" s="20"/>
      <c r="L23" s="39"/>
      <c r="N23" s="12"/>
    </row>
    <row r="24" spans="1:17" x14ac:dyDescent="0.25">
      <c r="A24" s="9"/>
      <c r="D24" s="19"/>
      <c r="E24" s="20"/>
      <c r="F24" s="20"/>
      <c r="G24" s="20"/>
      <c r="H24" s="20"/>
      <c r="I24" s="20"/>
      <c r="L24" s="39"/>
      <c r="N24" s="2" t="s">
        <v>12</v>
      </c>
    </row>
    <row r="25" spans="1:17" x14ac:dyDescent="0.25">
      <c r="A25" s="9"/>
      <c r="L25" s="39"/>
      <c r="N25" s="2">
        <f>N22*0.05</f>
        <v>3839.1513333333337</v>
      </c>
    </row>
    <row r="26" spans="1:17" x14ac:dyDescent="0.25">
      <c r="A26" s="9"/>
      <c r="L26" s="39"/>
      <c r="N26" s="2" t="s">
        <v>13</v>
      </c>
    </row>
    <row r="27" spans="1:17" x14ac:dyDescent="0.25">
      <c r="A27" s="40"/>
      <c r="K27" s="39"/>
      <c r="L27" s="39"/>
      <c r="M27" s="39"/>
      <c r="N27" s="2">
        <f>N22*0.3</f>
        <v>23034.907999999999</v>
      </c>
    </row>
    <row r="28" spans="1:17" s="6" customFormat="1" x14ac:dyDescent="0.25">
      <c r="A28" s="40"/>
      <c r="B28" s="28"/>
      <c r="C28" s="39"/>
      <c r="D28" s="39"/>
      <c r="E28" s="39"/>
      <c r="F28" s="39"/>
      <c r="G28" s="39"/>
      <c r="H28" s="39"/>
      <c r="I28" s="39"/>
      <c r="J28" s="5"/>
      <c r="L28" s="5"/>
      <c r="M28" s="5"/>
      <c r="N28" s="5"/>
      <c r="O28" s="25"/>
      <c r="P28" s="1"/>
      <c r="Q28" s="1"/>
    </row>
    <row r="29" spans="1:17" s="6" customFormat="1" x14ac:dyDescent="0.25">
      <c r="A29" s="40"/>
      <c r="B29" s="28"/>
      <c r="C29" s="39"/>
      <c r="D29" s="39"/>
      <c r="E29" s="39"/>
      <c r="F29" s="39"/>
      <c r="G29" s="39"/>
      <c r="H29" s="39"/>
      <c r="I29" s="39"/>
      <c r="J29" s="5"/>
      <c r="L29" s="5"/>
      <c r="M29" s="5"/>
      <c r="N29" s="5"/>
      <c r="O29" s="25"/>
      <c r="P29" s="1"/>
      <c r="Q29" s="1"/>
    </row>
    <row r="30" spans="1:17" s="6" customFormat="1" x14ac:dyDescent="0.25">
      <c r="A30" s="8"/>
      <c r="B30" s="28"/>
      <c r="C30" s="39"/>
      <c r="D30" s="39"/>
      <c r="E30" s="39"/>
      <c r="F30" s="39"/>
      <c r="G30" s="39"/>
      <c r="H30" s="39"/>
      <c r="I30" s="39"/>
      <c r="J30" s="5"/>
      <c r="L30" s="5"/>
      <c r="M30" s="5"/>
      <c r="N30" s="5"/>
      <c r="O30" s="25"/>
      <c r="P30" s="1"/>
      <c r="Q30" s="1"/>
    </row>
    <row r="31" spans="1:17" s="6" customFormat="1" x14ac:dyDescent="0.25">
      <c r="A31" s="5"/>
      <c r="B31" s="28"/>
      <c r="C31" s="39"/>
      <c r="D31" s="39"/>
      <c r="E31" s="39"/>
      <c r="F31" s="39"/>
      <c r="G31" s="39"/>
      <c r="H31" s="39"/>
      <c r="I31" s="39"/>
      <c r="J31" s="39"/>
      <c r="L31" s="5"/>
      <c r="M31" s="5"/>
      <c r="N31" s="5"/>
      <c r="O31" s="25"/>
      <c r="P31" s="1"/>
      <c r="Q31" s="1"/>
    </row>
    <row r="32" spans="1:17" s="6" customFormat="1" x14ac:dyDescent="0.25">
      <c r="A32" s="5"/>
      <c r="B32" s="28"/>
      <c r="C32" s="39"/>
      <c r="D32" s="39"/>
      <c r="E32" s="39"/>
      <c r="F32" s="39"/>
      <c r="G32" s="39"/>
      <c r="H32" s="39"/>
      <c r="I32" s="39"/>
      <c r="J32" s="5"/>
      <c r="L32" s="5"/>
      <c r="M32" s="5"/>
      <c r="N32" s="5"/>
      <c r="O32" s="25"/>
      <c r="P32" s="1"/>
      <c r="Q32" s="1"/>
    </row>
    <row r="33" spans="1:17" s="6" customFormat="1" x14ac:dyDescent="0.25">
      <c r="A33" s="5"/>
      <c r="B33" s="28"/>
      <c r="C33" s="39"/>
      <c r="D33" s="39"/>
      <c r="E33" s="39"/>
      <c r="F33" s="39"/>
      <c r="G33" s="39"/>
      <c r="H33" s="39"/>
      <c r="I33" s="39"/>
      <c r="J33" s="5"/>
      <c r="L33" s="5"/>
      <c r="M33" s="5"/>
      <c r="N33" s="5"/>
      <c r="O33" s="25"/>
      <c r="P33" s="1"/>
      <c r="Q33" s="1"/>
    </row>
    <row r="34" spans="1:17" s="6" customFormat="1" x14ac:dyDescent="0.25">
      <c r="A34" s="5"/>
      <c r="B34" s="28"/>
      <c r="C34" s="39"/>
      <c r="D34" s="39"/>
      <c r="E34" s="39"/>
      <c r="F34" s="39"/>
      <c r="G34" s="39"/>
      <c r="H34" s="39"/>
      <c r="I34" s="39"/>
      <c r="J34" s="5"/>
      <c r="L34" s="5"/>
      <c r="M34" s="5"/>
      <c r="N34" s="5"/>
      <c r="O34" s="25"/>
      <c r="P34" s="1"/>
      <c r="Q34" s="1"/>
    </row>
    <row r="35" spans="1:17" s="6" customFormat="1" x14ac:dyDescent="0.25">
      <c r="A35" s="5"/>
      <c r="B35" s="28"/>
      <c r="C35" s="39"/>
      <c r="D35" s="39"/>
      <c r="E35" s="39"/>
      <c r="F35" s="39"/>
      <c r="G35" s="39"/>
      <c r="H35" s="39"/>
      <c r="I35" s="39"/>
      <c r="J35" s="5"/>
      <c r="L35" s="5"/>
      <c r="M35" s="5"/>
      <c r="N35" s="5"/>
      <c r="O35" s="25"/>
      <c r="P35" s="1"/>
      <c r="Q35" s="1"/>
    </row>
    <row r="36" spans="1:17" s="6" customFormat="1" x14ac:dyDescent="0.25">
      <c r="A36" s="5"/>
      <c r="B36" s="28"/>
      <c r="C36" s="39"/>
      <c r="D36" s="39"/>
      <c r="E36" s="39"/>
      <c r="F36" s="39"/>
      <c r="G36" s="39"/>
      <c r="H36" s="39"/>
      <c r="I36" s="39"/>
      <c r="J36" s="5"/>
      <c r="L36" s="5"/>
      <c r="M36" s="5"/>
      <c r="N36" s="5"/>
      <c r="O36" s="25"/>
      <c r="P36" s="1"/>
      <c r="Q36" s="1"/>
    </row>
  </sheetData>
  <autoFilter ref="A7:N22">
    <filterColumn colId="11" showButton="0"/>
  </autoFilter>
  <mergeCells count="4">
    <mergeCell ref="A1:N3"/>
    <mergeCell ref="A4:N6"/>
    <mergeCell ref="L7:M7"/>
    <mergeCell ref="B21:M22"/>
  </mergeCells>
  <phoneticPr fontId="3" type="noConversion"/>
  <conditionalFormatting sqref="M8:M20">
    <cfRule type="cellIs" dxfId="6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30</vt:i4>
      </vt:variant>
    </vt:vector>
  </HeadingPairs>
  <TitlesOfParts>
    <vt:vector size="45" baseType="lpstr">
      <vt:lpstr>Айгуль</vt:lpstr>
      <vt:lpstr>Уралочка</vt:lpstr>
      <vt:lpstr>Солнышко</vt:lpstr>
      <vt:lpstr>Кугарсенкай</vt:lpstr>
      <vt:lpstr>Родничок</vt:lpstr>
      <vt:lpstr>им. З.Биишевой</vt:lpstr>
      <vt:lpstr>Одуванчик</vt:lpstr>
      <vt:lpstr>Колобок</vt:lpstr>
      <vt:lpstr>Ляйсан с.Кугарчи</vt:lpstr>
      <vt:lpstr>Улыбка</vt:lpstr>
      <vt:lpstr>Березка</vt:lpstr>
      <vt:lpstr>Золотая рыбка</vt:lpstr>
      <vt:lpstr>Акбузат</vt:lpstr>
      <vt:lpstr>Айсылу</vt:lpstr>
      <vt:lpstr>Лейсан д.Худайбердино</vt:lpstr>
      <vt:lpstr>Айгуль!Заголовки_для_печати</vt:lpstr>
      <vt:lpstr>Айсылу!Заголовки_для_печати</vt:lpstr>
      <vt:lpstr>Акбузат!Заголовки_для_печати</vt:lpstr>
      <vt:lpstr>Березка!Заголовки_для_печати</vt:lpstr>
      <vt:lpstr>'Золотая рыбка'!Заголовки_для_печати</vt:lpstr>
      <vt:lpstr>'им. З.Биишевой'!Заголовки_для_печати</vt:lpstr>
      <vt:lpstr>Колобок!Заголовки_для_печати</vt:lpstr>
      <vt:lpstr>Кугарсенкай!Заголовки_для_печати</vt:lpstr>
      <vt:lpstr>'Лейсан д.Худайбердино'!Заголовки_для_печати</vt:lpstr>
      <vt:lpstr>'Ляйсан с.Кугарчи'!Заголовки_для_печати</vt:lpstr>
      <vt:lpstr>Одуванчик!Заголовки_для_печати</vt:lpstr>
      <vt:lpstr>Родничок!Заголовки_для_печати</vt:lpstr>
      <vt:lpstr>Солнышко!Заголовки_для_печати</vt:lpstr>
      <vt:lpstr>Улыбка!Заголовки_для_печати</vt:lpstr>
      <vt:lpstr>Уралочка!Заголовки_для_печати</vt:lpstr>
      <vt:lpstr>Айгуль!Область_печати</vt:lpstr>
      <vt:lpstr>Айсылу!Область_печати</vt:lpstr>
      <vt:lpstr>Акбузат!Область_печати</vt:lpstr>
      <vt:lpstr>Березка!Область_печати</vt:lpstr>
      <vt:lpstr>'Золотая рыбка'!Область_печати</vt:lpstr>
      <vt:lpstr>'им. З.Биишевой'!Область_печати</vt:lpstr>
      <vt:lpstr>Колобок!Область_печати</vt:lpstr>
      <vt:lpstr>Кугарсенкай!Область_печати</vt:lpstr>
      <vt:lpstr>'Лейсан д.Худайбердино'!Область_печати</vt:lpstr>
      <vt:lpstr>'Ляйсан с.Кугарчи'!Область_печати</vt:lpstr>
      <vt:lpstr>Одуванчик!Область_печати</vt:lpstr>
      <vt:lpstr>Родничок!Область_печати</vt:lpstr>
      <vt:lpstr>Солнышко!Область_печати</vt:lpstr>
      <vt:lpstr>Улыбка!Область_печати</vt:lpstr>
      <vt:lpstr>Уралочка!Область_печати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Дибаева</dc:creator>
  <cp:lastModifiedBy>Пользователь Windows</cp:lastModifiedBy>
  <cp:lastPrinted>2022-02-25T05:33:42Z</cp:lastPrinted>
  <dcterms:created xsi:type="dcterms:W3CDTF">2021-04-05T09:35:27Z</dcterms:created>
  <dcterms:modified xsi:type="dcterms:W3CDTF">2023-12-17T09:55:16Z</dcterms:modified>
</cp:coreProperties>
</file>