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GoBack" localSheetId="0">'Лист1'!$B$53</definedName>
  </definedNames>
  <calcPr fullCalcOnLoad="1"/>
</workbook>
</file>

<file path=xl/sharedStrings.xml><?xml version="1.0" encoding="utf-8"?>
<sst xmlns="http://schemas.openxmlformats.org/spreadsheetml/2006/main" count="33" uniqueCount="30">
  <si>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</si>
  <si>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</si>
  <si>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</si>
  <si>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</si>
  <si>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</si>
  <si>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</si>
  <si>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</si>
  <si>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</si>
  <si>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</si>
  <si>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</si>
  <si>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</si>
  <si>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</si>
  <si>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</si>
  <si>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</si>
  <si>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</si>
  <si>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</si>
  <si>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</si>
  <si>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</si>
  <si>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</si>
  <si>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</si>
  <si>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</si>
  <si>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</si>
  <si>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 </t>
  </si>
  <si>
    <t>шт</t>
  </si>
  <si>
    <t>Штангенциркуль ШЦЦ-I-150-0,01</t>
  </si>
  <si>
    <t>Микрометр МК25</t>
  </si>
  <si>
    <t>Углошлифовальная машина мощностью 1000 Вт</t>
  </si>
  <si>
    <t>Электродрель</t>
  </si>
  <si>
    <t>Дата подготовки обоснования НМЦК: 15/03/2024</t>
  </si>
  <si>
    <t>Поставка инструмента в помещение зоны слесарного участка в целях реализации федерального проекта "Профессионалитет"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</si>
</sst>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6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1" fillId="8" borderId="10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/>
    </xf>
    <xf numFmtId="179" fontId="53" fillId="8" borderId="10" xfId="0" applyNumberFormat="1" applyFont="1" applyFill="1" applyBorder="1" applyAlignment="1">
      <alignment horizontal="center" vertical="center" wrapText="1"/>
    </xf>
    <xf numFmtId="4" fontId="58" fillId="8" borderId="14" xfId="0" applyNumberFormat="1" applyFont="1" applyFill="1" applyBorder="1" applyAlignment="1">
      <alignment horizontal="center" vertical="center" wrapText="1"/>
    </xf>
    <xf numFmtId="4" fontId="51" fillId="8" borderId="10" xfId="0" applyNumberFormat="1" applyFont="1" applyFill="1" applyBorder="1" applyAlignment="1">
      <alignment horizontal="center" vertical="center" wrapText="1"/>
    </xf>
    <xf numFmtId="2" fontId="51" fillId="8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2" fontId="52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6" fillId="0" borderId="13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4" fillId="34" borderId="0" xfId="0" applyFont="1" applyFill="1" applyBorder="1" applyAlignment="1">
      <alignment horizontal="left"/>
    </xf>
    <xf numFmtId="0" fontId="33" fillId="0" borderId="0" xfId="42" applyAlignment="1" applyProtection="1">
      <alignment horizontal="left"/>
      <protection/>
    </xf>
    <xf numFmtId="0" fontId="56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304800</xdr:rowOff>
    </xdr:from>
    <xdr:to>
      <xdr:col>11</xdr:col>
      <xdr:colOff>1543050</xdr:colOff>
      <xdr:row>5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9812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5</xdr:row>
      <xdr:rowOff>304800</xdr:rowOff>
    </xdr:from>
    <xdr:to>
      <xdr:col>8</xdr:col>
      <xdr:colOff>1343025</xdr:colOff>
      <xdr:row>5</xdr:row>
      <xdr:rowOff>304800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9812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5</xdr:row>
      <xdr:rowOff>304800</xdr:rowOff>
    </xdr:from>
    <xdr:to>
      <xdr:col>9</xdr:col>
      <xdr:colOff>733425</xdr:colOff>
      <xdr:row>5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9812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E5" sqref="E5:L5"/>
    </sheetView>
  </sheetViews>
  <sheetFormatPr defaultColWidth="9.140625" defaultRowHeight="15"/>
  <cols>
    <col min="1" max="1" width="3.421875" style="10" customWidth="1"/>
    <col min="2" max="2" width="19.140625" style="10" customWidth="1"/>
    <col min="3" max="3" width="12.421875" style="10" customWidth="1"/>
    <col min="4" max="4" width="12.28125" style="10" customWidth="1"/>
    <col min="5" max="5" width="14.421875" style="10" customWidth="1"/>
    <col min="6" max="6" width="15.8515625" style="10" customWidth="1"/>
    <col min="7" max="7" width="16.421875" style="19" customWidth="1"/>
    <col min="8" max="8" width="12.421875" style="10" customWidth="1"/>
    <col min="9" max="9" width="26.421875" style="10" customWidth="1"/>
    <col min="10" max="10" width="11.140625" style="10" customWidth="1"/>
    <col min="11" max="11" width="22.7109375" style="10" customWidth="1"/>
    <col min="12" max="12" width="28.57421875" style="10" customWidth="1"/>
    <col min="13" max="13" width="22.28125" style="10" customWidth="1"/>
    <col min="14" max="16384" width="9.140625" style="10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46.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5" customFormat="1" ht="30" customHeight="1">
      <c r="A4" s="24"/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21" customFormat="1" ht="25.5" customHeight="1">
      <c r="A5" s="41" t="s">
        <v>19</v>
      </c>
      <c r="B5" s="41"/>
      <c r="C5" s="41"/>
      <c r="D5" s="41"/>
      <c r="E5" s="42" t="s">
        <v>20</v>
      </c>
      <c r="F5" s="43"/>
      <c r="G5" s="43"/>
      <c r="H5" s="43"/>
      <c r="I5" s="43"/>
      <c r="J5" s="43"/>
      <c r="K5" s="43"/>
      <c r="L5" s="44"/>
    </row>
    <row r="6" spans="1:12" s="21" customFormat="1" ht="24" customHeight="1">
      <c r="A6" s="13" t="s">
        <v>7</v>
      </c>
      <c r="B6" s="13" t="s">
        <v>1</v>
      </c>
      <c r="C6" s="13" t="s">
        <v>16</v>
      </c>
      <c r="D6" s="13" t="s">
        <v>15</v>
      </c>
      <c r="E6" s="13" t="s">
        <v>21</v>
      </c>
      <c r="F6" s="13" t="s">
        <v>8</v>
      </c>
      <c r="G6" s="13" t="s">
        <v>17</v>
      </c>
      <c r="H6" s="13" t="s">
        <v>2</v>
      </c>
      <c r="I6" s="13" t="s">
        <v>18</v>
      </c>
      <c r="J6" s="13" t="s">
        <v>3</v>
      </c>
      <c r="K6" s="13" t="s">
        <v>4</v>
      </c>
      <c r="L6" s="13"/>
    </row>
    <row r="7" spans="1:12" ht="113.25" customHeight="1">
      <c r="A7" s="6">
        <v>1</v>
      </c>
      <c r="B7" s="26" t="s">
        <v>24</v>
      </c>
      <c r="C7" s="26" t="s">
        <v>23</v>
      </c>
      <c r="D7" s="27">
        <v>22</v>
      </c>
      <c r="E7" s="28">
        <v>4000</v>
      </c>
      <c r="F7" s="28">
        <v>4100</v>
      </c>
      <c r="G7" s="28">
        <v>3688</v>
      </c>
      <c r="H7" s="29">
        <f>ROUND(AVERAGE(E7,F7,G7),2)</f>
        <v>3929.33</v>
      </c>
      <c r="I7" s="30">
        <f>ROUND(STDEV(E7:G7),2)</f>
        <v>214.9</v>
      </c>
      <c r="J7" s="31">
        <f>ROUND(I7/H7*100,2)</f>
        <v>5.47</v>
      </c>
      <c r="K7" s="31" t="str">
        <f>IF(J7&lt;=33,"&lt;33","&gt;33")</f>
        <v>&lt;33</v>
      </c>
      <c r="L7" s="30">
        <f>ROUND(H7*D7,2)</f>
        <v>86445.26</v>
      </c>
    </row>
    <row r="8" spans="1:13" s="20" customFormat="1" ht="74.25" customHeight="1">
      <c r="A8" s="6">
        <f>A7+1</f>
        <v>2</v>
      </c>
      <c r="B8" s="26" t="s">
        <v>25</v>
      </c>
      <c r="C8" s="26" t="s">
        <v>23</v>
      </c>
      <c r="D8" s="27">
        <v>10</v>
      </c>
      <c r="E8" s="28">
        <v>2200</v>
      </c>
      <c r="F8" s="28">
        <v>2300</v>
      </c>
      <c r="G8" s="28">
        <v>2130</v>
      </c>
      <c r="H8" s="29">
        <f>ROUND(AVERAGE(E8,F8,G8),2)</f>
        <v>2210</v>
      </c>
      <c r="I8" s="30">
        <f>ROUND(STDEV(E8:G8),2)</f>
        <v>85.44</v>
      </c>
      <c r="J8" s="31">
        <f>ROUND(I8/H8*100,2)</f>
        <v>3.87</v>
      </c>
      <c r="K8" s="31" t="str">
        <f>IF(J8&lt;=33,"&lt;33","&gt;33")</f>
        <v>&lt;33</v>
      </c>
      <c r="L8" s="30">
        <f>ROUND(H8*D8,2)</f>
        <v>22100</v>
      </c>
      <c r="M8" s="23"/>
    </row>
    <row r="9" spans="1:13" s="25" customFormat="1" ht="74.25" customHeight="1">
      <c r="A9" s="6">
        <f>A8+1</f>
        <v>3</v>
      </c>
      <c r="B9" s="26" t="s">
        <v>26</v>
      </c>
      <c r="C9" s="26" t="s">
        <v>23</v>
      </c>
      <c r="D9" s="27">
        <v>6</v>
      </c>
      <c r="E9" s="28">
        <v>4050</v>
      </c>
      <c r="F9" s="28">
        <v>4100</v>
      </c>
      <c r="G9" s="28">
        <v>3979.3</v>
      </c>
      <c r="H9" s="29">
        <f>ROUND(AVERAGE(E9,F9,G9),2)</f>
        <v>4043.1</v>
      </c>
      <c r="I9" s="30">
        <f>ROUND(STDEV(E9:G9),2)</f>
        <v>60.65</v>
      </c>
      <c r="J9" s="31">
        <f>ROUND(I9/H9*100,2)</f>
        <v>1.5</v>
      </c>
      <c r="K9" s="31" t="str">
        <f>IF(J9&lt;=33,"&lt;33","&gt;33")</f>
        <v>&lt;33</v>
      </c>
      <c r="L9" s="30">
        <f>ROUND(H9*D9,2)</f>
        <v>24258.6</v>
      </c>
      <c r="M9" s="23"/>
    </row>
    <row r="10" spans="1:13" s="25" customFormat="1" ht="74.25" customHeight="1">
      <c r="A10" s="6">
        <f>A9+1</f>
        <v>4</v>
      </c>
      <c r="B10" s="26" t="s">
        <v>27</v>
      </c>
      <c r="C10" s="26" t="s">
        <v>23</v>
      </c>
      <c r="D10" s="27">
        <v>12</v>
      </c>
      <c r="E10" s="28">
        <v>7000</v>
      </c>
      <c r="F10" s="28">
        <v>6900</v>
      </c>
      <c r="G10" s="28">
        <v>6819.8</v>
      </c>
      <c r="H10" s="29">
        <f>ROUND(AVERAGE(E10,F10,G10),2)</f>
        <v>6906.6</v>
      </c>
      <c r="I10" s="30">
        <f>ROUND(STDEV(E10:G10),2)</f>
        <v>90.28</v>
      </c>
      <c r="J10" s="31">
        <f>ROUND(I10/H10*100,2)</f>
        <v>1.31</v>
      </c>
      <c r="K10" s="31" t="str">
        <f>IF(J10&lt;=33,"&lt;33","&gt;33")</f>
        <v>&lt;33</v>
      </c>
      <c r="L10" s="30">
        <f>ROUND(H10*D10,2)</f>
        <v>82879.2</v>
      </c>
      <c r="M10" s="23"/>
    </row>
    <row r="11" spans="1:13" s="25" customFormat="1" ht="74.25" customHeight="1" thickBot="1">
      <c r="A11" s="33" t="s">
        <v>5</v>
      </c>
      <c r="B11" s="33"/>
      <c r="C11" s="14"/>
      <c r="D11" s="33"/>
      <c r="E11" s="33"/>
      <c r="F11" s="33"/>
      <c r="G11" s="33"/>
      <c r="H11" s="33"/>
      <c r="I11" s="33"/>
      <c r="J11" s="33"/>
      <c r="K11" s="17"/>
      <c r="L11" s="22">
        <f>SUM(L7:L10)</f>
        <v>215683.06</v>
      </c>
      <c r="M11" s="23"/>
    </row>
    <row r="12" spans="1:13" s="25" customFormat="1" ht="74.25" customHeight="1" thickTop="1">
      <c r="A12" s="10"/>
      <c r="B12" s="15" t="s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23"/>
    </row>
    <row r="13" spans="1:13" s="25" customFormat="1" ht="74.25" customHeight="1">
      <c r="A13" s="2"/>
      <c r="B13" s="36" t="s">
        <v>9</v>
      </c>
      <c r="C13" s="36"/>
      <c r="D13" s="36"/>
      <c r="E13" s="36"/>
      <c r="F13" s="36"/>
      <c r="G13" s="36"/>
      <c r="H13" s="36"/>
      <c r="I13" s="36"/>
      <c r="J13" s="36"/>
      <c r="K13" s="36"/>
      <c r="L13" s="1"/>
      <c r="M13" s="23"/>
    </row>
    <row r="14" spans="1:13" s="25" customFormat="1" ht="74.25" customHeight="1">
      <c r="A14" s="10"/>
      <c r="B14" s="36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1"/>
      <c r="M14" s="23"/>
    </row>
    <row r="15" spans="1:13" s="25" customFormat="1" ht="74.25" customHeight="1">
      <c r="A15" s="10"/>
      <c r="B15" s="36" t="s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1"/>
      <c r="M15" s="23"/>
    </row>
    <row r="16" spans="2:12" ht="15" customHeight="1">
      <c r="B16" s="36" t="s">
        <v>12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36" t="s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1"/>
    </row>
    <row r="18" spans="2:12" ht="15.75">
      <c r="B18" s="36" t="s">
        <v>14</v>
      </c>
      <c r="C18" s="36"/>
      <c r="D18" s="36"/>
      <c r="E18" s="36"/>
      <c r="F18" s="36"/>
      <c r="G18" s="36"/>
      <c r="H18" s="36"/>
      <c r="I18" s="36"/>
      <c r="J18" s="36"/>
      <c r="K18" s="36"/>
      <c r="L18" s="1"/>
    </row>
    <row r="19" spans="2:12" ht="15.75">
      <c r="B19" s="16"/>
      <c r="C19" s="16"/>
      <c r="D19" s="16"/>
      <c r="E19" s="16"/>
      <c r="F19" s="16"/>
      <c r="G19" s="18"/>
      <c r="H19" s="16"/>
      <c r="I19" s="16"/>
      <c r="J19" s="16"/>
      <c r="K19" s="16"/>
      <c r="L19" s="1"/>
    </row>
    <row r="20" spans="1:12" ht="15.75">
      <c r="A20" s="7"/>
      <c r="B20" s="39" t="s">
        <v>28</v>
      </c>
      <c r="C20" s="39"/>
      <c r="D20" s="39"/>
      <c r="E20" s="39"/>
      <c r="F20" s="39"/>
      <c r="G20" s="39"/>
      <c r="H20" s="39"/>
      <c r="I20" s="39"/>
      <c r="J20" s="39"/>
      <c r="K20" s="39"/>
      <c r="L20" s="1"/>
    </row>
    <row r="21" spans="1:12" ht="15.75">
      <c r="A21" s="8"/>
      <c r="B21" s="12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1:12" ht="15" customHeight="1">
      <c r="A22" s="8"/>
      <c r="B22" s="11"/>
      <c r="C22" s="9"/>
      <c r="D22" s="9"/>
      <c r="E22" s="9"/>
      <c r="F22" s="9"/>
      <c r="G22" s="9"/>
      <c r="H22" s="9"/>
      <c r="I22" s="9"/>
      <c r="J22" s="9"/>
      <c r="K22" s="9"/>
      <c r="L22" s="1"/>
    </row>
    <row r="23" spans="1:11" ht="16.5" customHeight="1">
      <c r="A23" s="8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5" spans="1:11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7" ht="12.75" customHeight="1"/>
    <row r="28" ht="13.5" customHeight="1"/>
  </sheetData>
  <sheetProtection/>
  <mergeCells count="17">
    <mergeCell ref="B4:L4"/>
    <mergeCell ref="D11:J11"/>
    <mergeCell ref="B20:K20"/>
    <mergeCell ref="B23:K23"/>
    <mergeCell ref="B18:K18"/>
    <mergeCell ref="B17:K17"/>
    <mergeCell ref="A5:D5"/>
    <mergeCell ref="E5:L5"/>
    <mergeCell ref="A1:K1"/>
    <mergeCell ref="A11:B11"/>
    <mergeCell ref="A2:K2"/>
    <mergeCell ref="A25:K25"/>
    <mergeCell ref="B15:K15"/>
    <mergeCell ref="B16:K16"/>
    <mergeCell ref="B13:K13"/>
    <mergeCell ref="B14:K14"/>
    <mergeCell ref="A3:L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4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Стажер</cp:lastModifiedBy>
  <cp:lastPrinted>2024-03-07T09:42:28Z</cp:lastPrinted>
  <dcterms:created xsi:type="dcterms:W3CDTF">2014-07-02T09:07:27Z</dcterms:created>
  <dcterms:modified xsi:type="dcterms:W3CDTF">2024-03-14T10:28:49Z</dcterms:modified>
  <cp:category/>
  <cp:version/>
  <cp:contentType/>
  <cp:contentStatus/>
</cp:coreProperties>
</file>