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 2024\ДК Карпинск\КД размещаем\"/>
    </mc:Choice>
  </mc:AlternateContent>
  <bookViews>
    <workbookView xWindow="0" yWindow="0" windowWidth="16125" windowHeight="7620"/>
  </bookViews>
  <sheets>
    <sheet name="Сводный сметный расчет в текущи" sheetId="1" r:id="rId1"/>
  </sheets>
  <definedNames>
    <definedName name="_xlnm.Print_Titles" localSheetId="0">'Сводный сметный расчет в текущи'!$22:$22</definedName>
  </definedName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1" l="1"/>
  <c r="G52" i="1"/>
  <c r="H52" i="1" s="1"/>
  <c r="G50" i="1"/>
  <c r="G55" i="1" s="1"/>
  <c r="H55" i="1" s="1"/>
  <c r="H49" i="1"/>
  <c r="H50" i="1" s="1"/>
  <c r="G47" i="1"/>
  <c r="F57" i="1" l="1"/>
  <c r="F59" i="1" s="1"/>
  <c r="F61" i="1" s="1"/>
  <c r="G57" i="1"/>
  <c r="G59" i="1" s="1"/>
  <c r="G61" i="1" s="1"/>
  <c r="E57" i="1"/>
  <c r="E59" i="1" s="1"/>
  <c r="E61" i="1" s="1"/>
  <c r="D57" i="1"/>
  <c r="D59" i="1" s="1"/>
  <c r="D61" i="1" l="1"/>
  <c r="H61" i="1" s="1"/>
  <c r="H59" i="1"/>
  <c r="H57" i="1"/>
</calcChain>
</file>

<file path=xl/sharedStrings.xml><?xml version="1.0" encoding="utf-8"?>
<sst xmlns="http://schemas.openxmlformats.org/spreadsheetml/2006/main" count="118" uniqueCount="91">
  <si>
    <t>Приложение № 6</t>
  </si>
  <si>
    <t>Утверждено приказом № 421 от 4 августа 2020 г. Минстроя РФ</t>
  </si>
  <si>
    <t>Заказчик</t>
  </si>
  <si>
    <t xml:space="preserve"> </t>
  </si>
  <si>
    <t>(наименование организации)</t>
  </si>
  <si>
    <t>"Утвержден" "___"______________________2024г</t>
  </si>
  <si>
    <t>(ссылка на документ об утверждении)</t>
  </si>
  <si>
    <t/>
  </si>
  <si>
    <t>(наименование стройки)</t>
  </si>
  <si>
    <t>Составлен(а) в базисном (текущем) уровне цен 01.01.2000</t>
  </si>
  <si>
    <t>№ п/п</t>
  </si>
  <si>
    <t>Обоснование</t>
  </si>
  <si>
    <t>Наименование глав, объектов капитального строительства, работ и затрат</t>
  </si>
  <si>
    <t>Сметная стоимость, тыс. руб.</t>
  </si>
  <si>
    <t>Строительных
(ремонтно- строительных, ремонтно- реставрационных) работ</t>
  </si>
  <si>
    <t>монтажных работ</t>
  </si>
  <si>
    <t>оборудования</t>
  </si>
  <si>
    <t>прочих затрат</t>
  </si>
  <si>
    <t>всего</t>
  </si>
  <si>
    <t>Глава 2. Основные объекты строительства, реконструкции, капитального ремонта</t>
  </si>
  <si>
    <t>02-01-01</t>
  </si>
  <si>
    <t>Архитектурно-строительные решения</t>
  </si>
  <si>
    <t>02-01-08</t>
  </si>
  <si>
    <t>Вентиляция</t>
  </si>
  <si>
    <t>02-01-07</t>
  </si>
  <si>
    <t>Внутренние системы водоснабжения и канализации</t>
  </si>
  <si>
    <t>02-01-09</t>
  </si>
  <si>
    <t>Отопление</t>
  </si>
  <si>
    <t>02-01-03</t>
  </si>
  <si>
    <t>Охранная сигнализация</t>
  </si>
  <si>
    <t>02-01-04</t>
  </si>
  <si>
    <t>Пожарная сигнализация</t>
  </si>
  <si>
    <t>02-01-05</t>
  </si>
  <si>
    <t>Система видеонаблюдения</t>
  </si>
  <si>
    <t>02-01-06</t>
  </si>
  <si>
    <t>Система оповещения и управления эвакуацией</t>
  </si>
  <si>
    <t>02-01-02</t>
  </si>
  <si>
    <t>Электроосвещение и электрооборудование</t>
  </si>
  <si>
    <t>Итого по Главе 2. "Основные объекты строительства, реконструкции, капитального ремонта"</t>
  </si>
  <si>
    <t>Глава 7. Благоустройство и озеленение территории</t>
  </si>
  <si>
    <t>Итого по Главам 1-7</t>
  </si>
  <si>
    <t>Глава 8. Временные здания и сооружения</t>
  </si>
  <si>
    <t>Приказ от 19.06.2020 № 332/пр прил.2 п.1.2</t>
  </si>
  <si>
    <t>Временные здания и сооружения - Объекты социально-культурного назначения - 1,2%</t>
  </si>
  <si>
    <t>1,2%СДЛ.С</t>
  </si>
  <si>
    <t>1,2%СДЛ.М</t>
  </si>
  <si>
    <t>Итого по Главе 8. "Временные здания и сооружения"</t>
  </si>
  <si>
    <t>Итого по Главам 1-8</t>
  </si>
  <si>
    <t>Глава 9. Прочие работы и затраты</t>
  </si>
  <si>
    <t>09-01-01</t>
  </si>
  <si>
    <t>Утилизация мусора</t>
  </si>
  <si>
    <t>09-02-01</t>
  </si>
  <si>
    <t>Пуско-наладочные работы</t>
  </si>
  <si>
    <t>Итого по Главе 9. "Прочие работы и затраты"</t>
  </si>
  <si>
    <t>Итого по Главам 1-9</t>
  </si>
  <si>
    <t>Итого по Главам 1-12</t>
  </si>
  <si>
    <t>Непредвиденные затраты</t>
  </si>
  <si>
    <t>Приказ от 4.08.2020 № 421/пр п.179</t>
  </si>
  <si>
    <t>Непредвиденные затраты для объектов капитального строительства непроизводственного назначения - 2%</t>
  </si>
  <si>
    <t>2%Г1.С:Г12.С</t>
  </si>
  <si>
    <t>2%Г1.М:Г12.М</t>
  </si>
  <si>
    <t>2%Г1.О:Г12.О</t>
  </si>
  <si>
    <t>2%Г1.П:Г12.П</t>
  </si>
  <si>
    <t>Итого "Непредвиденные затраты"</t>
  </si>
  <si>
    <t>Итого с учетом "Непредвиденные затраты"</t>
  </si>
  <si>
    <t>Налоги и обязательные платежи</t>
  </si>
  <si>
    <t>№ 303-ФЗ от 3.08.2018</t>
  </si>
  <si>
    <t>НДС - 20%</t>
  </si>
  <si>
    <t>20%Г1.С:Г14.С</t>
  </si>
  <si>
    <t>20%Г1.М:Г14.М</t>
  </si>
  <si>
    <t>20%Г1.О:Г14.О</t>
  </si>
  <si>
    <t>20%Г1.П:Г14.П</t>
  </si>
  <si>
    <t>Итого "Налоги и обязательные платежи"</t>
  </si>
  <si>
    <t>Итого по сводному расчету</t>
  </si>
  <si>
    <t xml:space="preserve">Руководитель проектной организации </t>
  </si>
  <si>
    <t>()</t>
  </si>
  <si>
    <t>[подпись (инициалы, фамилия)]</t>
  </si>
  <si>
    <t>Главный инженер проекта</t>
  </si>
  <si>
    <t xml:space="preserve">Начальник </t>
  </si>
  <si>
    <t>[должность, подпись (инициалы, фамилия)]</t>
  </si>
  <si>
    <t>Капитальный ремонт внутренних помещений и внутренних инженерных сетей. Свердловская обл., г.Карпинск, ул.Серова, д.2</t>
  </si>
  <si>
    <t>Прогнозный индекс дефлятор на 4 квартал 2024 года  к= 1,053- инвестиции в основной капитал согласно письма Минрегионразвития РФ от 28.09.2023 № 35312-ПК/Д03и</t>
  </si>
  <si>
    <t>Итого по сводному расчету на 4 квартал 2024 года</t>
  </si>
  <si>
    <t>Прогнозный индекс дефлятор на 4 квартал 2025 года к=1,048 - инвестиции в основной капитал согласно письма Минрегионразвития РФ от 28.09.2023 № 35312-ПК/Д03и</t>
  </si>
  <si>
    <t>Итого по сводному расчету на 4 квартал 2025 года</t>
  </si>
  <si>
    <r>
      <t>Прогнозный индекс дефлятор на 2 квартал 2026 года - инвестиции в основной капитал согласно письма Минрегионразвития РФ от 28.09.2023 № 35312-ПК/Д03и К=1,046 годовой К12=12</t>
    </r>
    <r>
      <rPr>
        <b/>
        <sz val="8"/>
        <color rgb="FF000000"/>
        <rFont val="Calibri"/>
        <family val="2"/>
        <charset val="204"/>
      </rPr>
      <t>√1,046=1,00375481 до 30.06.2026 = 1,00375481 ^6</t>
    </r>
    <r>
      <rPr>
        <b/>
        <sz val="8"/>
        <color rgb="FF000000"/>
        <rFont val="Arial"/>
        <family val="2"/>
        <charset val="204"/>
      </rPr>
      <t>=1,0227414</t>
    </r>
  </si>
  <si>
    <t>Составлен(а) в прогнозном уровне цен на 2 квартал 2026 г. (30.06.2026г)</t>
  </si>
  <si>
    <t>Итого по сводному расчету по состоянию на 4 квартал 2023 года</t>
  </si>
  <si>
    <t>СВОДНЫЙ СМЕТНЫЙ РАСЧЕТ СТОИМОСТИ СТРОИТЕЛЬСТВА № 12-2026</t>
  </si>
  <si>
    <t>Сводный сметный расчет сметной стоимостью 134 896,12 тыс. руб.</t>
  </si>
  <si>
    <t>Итого по сводному расчету на 2 квартал 2026 года (30.06.2026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</si>
</sst>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00"/>
  </numFmts>
  <fonts count="13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b/>
      <sz val="8"/>
      <name val="Arial"/>
      <charset val="204"/>
    </font>
    <font>
      <b/>
      <sz val="14"/>
      <name val="Arial"/>
      <charset val="204"/>
    </font>
    <font>
      <b/>
      <sz val="9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sz val="8"/>
      <color rgb="FFFF0000"/>
      <name val="Arial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1" fillId="0" borderId="9" xfId="0" applyFont="1" applyBorder="1" applyAlignment="1">
      <alignment horizontal="center" vertical="top" wrapText="1"/>
    </xf>
    <xf numFmtId="0" fontId="7" fillId="0" borderId="0" xfId="0" applyFont="1" applyAlignment="1">
      <alignment wrapText="1"/>
    </xf>
    <xf numFmtId="1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4" fontId="1" fillId="0" borderId="9" xfId="0" applyNumberFormat="1" applyFont="1" applyBorder="1" applyAlignment="1">
      <alignment horizontal="right" vertical="top" wrapText="1"/>
    </xf>
    <xf numFmtId="0" fontId="8" fillId="0" borderId="9" xfId="0" applyFont="1" applyBorder="1"/>
    <xf numFmtId="4" fontId="8" fillId="0" borderId="9" xfId="0" applyNumberFormat="1" applyFont="1" applyBorder="1" applyAlignment="1">
      <alignment horizontal="right" vertical="top" wrapText="1"/>
    </xf>
    <xf numFmtId="4" fontId="8" fillId="0" borderId="9" xfId="0" applyNumberFormat="1" applyFont="1" applyBorder="1" applyAlignment="1">
      <alignment horizontal="right" vertical="top"/>
    </xf>
    <xf numFmtId="0" fontId="8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164" fontId="8" fillId="0" borderId="9" xfId="0" applyNumberFormat="1" applyFont="1" applyBorder="1" applyAlignment="1">
      <alignment horizontal="right" vertical="top" wrapText="1"/>
    </xf>
    <xf numFmtId="164" fontId="8" fillId="0" borderId="9" xfId="0" applyNumberFormat="1" applyFont="1" applyBorder="1" applyAlignment="1">
      <alignment horizontal="right" vertical="top"/>
    </xf>
    <xf numFmtId="165" fontId="10" fillId="0" borderId="9" xfId="0" applyNumberFormat="1" applyFont="1" applyBorder="1" applyAlignment="1">
      <alignment horizontal="right" vertical="top" wrapText="1"/>
    </xf>
    <xf numFmtId="4" fontId="0" fillId="0" borderId="0" xfId="0" applyNumberFormat="1"/>
    <xf numFmtId="0" fontId="11" fillId="0" borderId="4" xfId="0" applyFont="1" applyBorder="1" applyAlignment="1">
      <alignment horizontal="left" vertical="distributed" wrapText="1"/>
    </xf>
    <xf numFmtId="0" fontId="4" fillId="0" borderId="6" xfId="0" applyFont="1" applyBorder="1" applyAlignment="1">
      <alignment horizontal="left" vertical="distributed" wrapText="1"/>
    </xf>
    <xf numFmtId="0" fontId="10" fillId="0" borderId="4" xfId="0" applyFont="1" applyBorder="1" applyAlignment="1">
      <alignment horizontal="right" vertical="top" wrapText="1"/>
    </xf>
    <xf numFmtId="0" fontId="8" fillId="0" borderId="6" xfId="0" applyFont="1" applyBorder="1" applyAlignment="1">
      <alignment horizontal="right" vertical="top" wrapText="1"/>
    </xf>
    <xf numFmtId="0" fontId="11" fillId="0" borderId="4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right" vertical="top" wrapText="1"/>
    </xf>
    <xf numFmtId="0" fontId="10" fillId="0" borderId="4" xfId="0" applyFont="1" applyBorder="1" applyAlignment="1">
      <alignment horizontal="left" vertical="distributed" wrapText="1"/>
    </xf>
    <xf numFmtId="0" fontId="8" fillId="0" borderId="6" xfId="0" applyFont="1" applyBorder="1" applyAlignment="1">
      <alignment horizontal="left" vertical="distributed" wrapText="1"/>
    </xf>
    <xf numFmtId="0" fontId="2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2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3"/>
  <sheetViews>
    <sheetView tabSelected="1" topLeftCell="A49" workbookViewId="0">
      <selection activeCell="V50" sqref="V50"/>
    </sheetView>
  </sheetViews>
  <sheetFormatPr defaultColWidth="9.140625" defaultRowHeight="11.25" customHeight="1" x14ac:dyDescent="0.2"/>
  <cols>
    <col min="1" max="1" width="6.7109375" style="1" customWidth="1"/>
    <col min="2" max="2" width="20.140625" style="1" customWidth="1"/>
    <col min="3" max="3" width="32.7109375" style="1" customWidth="1"/>
    <col min="4" max="8" width="20.28515625" style="1" customWidth="1"/>
    <col min="9" max="9" width="113.85546875" style="2" hidden="1" customWidth="1"/>
    <col min="10" max="10" width="134" style="2" hidden="1" customWidth="1"/>
    <col min="11" max="11" width="154.28515625" style="2" hidden="1" customWidth="1"/>
    <col min="12" max="12" width="161" style="2" hidden="1" customWidth="1"/>
    <col min="13" max="14" width="52.85546875" style="2" hidden="1" customWidth="1"/>
    <col min="15" max="16" width="81.140625" style="2" hidden="1" customWidth="1"/>
    <col min="17" max="17" width="79.85546875" style="2" hidden="1" customWidth="1"/>
    <col min="18" max="18" width="81.140625" style="2" hidden="1" customWidth="1"/>
    <col min="19" max="19" width="53" style="2" hidden="1" customWidth="1"/>
    <col min="20" max="20" width="81.140625" style="2" hidden="1" customWidth="1"/>
    <col min="21" max="21" width="10" style="1" bestFit="1" customWidth="1"/>
    <col min="22" max="16384" width="9.140625" style="1"/>
  </cols>
  <sheetData>
    <row r="1" spans="1:10" customFormat="1" ht="15" x14ac:dyDescent="0.25">
      <c r="H1" s="3" t="s">
        <v>0</v>
      </c>
    </row>
    <row r="2" spans="1:10" customFormat="1" ht="15" x14ac:dyDescent="0.25">
      <c r="A2" s="4"/>
      <c r="B2" s="4"/>
      <c r="C2" s="4"/>
      <c r="D2" s="4"/>
      <c r="E2" s="4"/>
      <c r="F2" s="4"/>
      <c r="G2" s="4"/>
      <c r="H2" s="3" t="s">
        <v>1</v>
      </c>
    </row>
    <row r="3" spans="1:10" customFormat="1" ht="15" x14ac:dyDescent="0.25">
      <c r="A3" s="4"/>
      <c r="B3" s="4"/>
      <c r="C3" s="4"/>
      <c r="D3" s="4"/>
      <c r="E3" s="4"/>
      <c r="F3" s="4"/>
      <c r="G3" s="4"/>
      <c r="H3" s="3"/>
    </row>
    <row r="4" spans="1:10" customFormat="1" ht="15" x14ac:dyDescent="0.25">
      <c r="A4" s="4"/>
      <c r="B4" s="4" t="s">
        <v>2</v>
      </c>
      <c r="C4" s="38" t="s">
        <v>3</v>
      </c>
      <c r="D4" s="38"/>
      <c r="E4" s="38"/>
      <c r="F4" s="38"/>
      <c r="G4" s="38"/>
      <c r="H4" s="4"/>
      <c r="I4" s="5" t="s">
        <v>3</v>
      </c>
    </row>
    <row r="5" spans="1:10" customFormat="1" ht="10.5" customHeight="1" x14ac:dyDescent="0.25">
      <c r="A5" s="4"/>
      <c r="B5" s="4"/>
      <c r="C5" s="39" t="s">
        <v>4</v>
      </c>
      <c r="D5" s="39"/>
      <c r="E5" s="39"/>
      <c r="F5" s="39"/>
      <c r="G5" s="39"/>
      <c r="H5" s="4"/>
    </row>
    <row r="6" spans="1:10" customFormat="1" ht="17.25" customHeight="1" x14ac:dyDescent="0.25">
      <c r="A6" s="4"/>
      <c r="B6" s="4" t="s">
        <v>5</v>
      </c>
      <c r="C6" s="6"/>
      <c r="D6" s="6"/>
      <c r="E6" s="6"/>
      <c r="F6" s="6"/>
      <c r="G6" s="6"/>
      <c r="H6" s="4"/>
    </row>
    <row r="7" spans="1:10" customFormat="1" ht="17.25" customHeight="1" x14ac:dyDescent="0.25">
      <c r="A7" s="4"/>
      <c r="B7" s="4"/>
      <c r="C7" s="6"/>
      <c r="D7" s="6"/>
      <c r="E7" s="6"/>
      <c r="F7" s="6"/>
      <c r="G7" s="6"/>
      <c r="H7" s="4"/>
    </row>
    <row r="8" spans="1:10" customFormat="1" ht="17.25" customHeight="1" x14ac:dyDescent="0.25">
      <c r="A8" s="4"/>
      <c r="B8" s="7" t="s">
        <v>89</v>
      </c>
      <c r="C8" s="6"/>
      <c r="D8" s="6"/>
      <c r="E8" s="6"/>
      <c r="F8" s="6"/>
      <c r="G8" s="6"/>
      <c r="H8" s="4"/>
    </row>
    <row r="9" spans="1:10" customFormat="1" ht="17.25" customHeight="1" x14ac:dyDescent="0.25">
      <c r="A9" s="4"/>
      <c r="B9" s="4"/>
      <c r="C9" s="40"/>
      <c r="D9" s="40"/>
      <c r="E9" s="40"/>
      <c r="F9" s="40"/>
      <c r="G9" s="40"/>
      <c r="H9" s="4"/>
    </row>
    <row r="10" spans="1:10" customFormat="1" ht="11.25" customHeight="1" x14ac:dyDescent="0.25">
      <c r="A10" s="8"/>
      <c r="B10" s="8"/>
      <c r="C10" s="39" t="s">
        <v>6</v>
      </c>
      <c r="D10" s="39"/>
      <c r="E10" s="39"/>
      <c r="F10" s="39"/>
      <c r="G10" s="39"/>
      <c r="H10" s="8"/>
    </row>
    <row r="11" spans="1:10" customFormat="1" ht="11.25" customHeight="1" x14ac:dyDescent="0.25">
      <c r="A11" s="8"/>
      <c r="B11" s="8"/>
      <c r="C11" s="6"/>
      <c r="D11" s="6"/>
      <c r="E11" s="6"/>
      <c r="F11" s="6"/>
      <c r="G11" s="6"/>
      <c r="H11" s="8"/>
    </row>
    <row r="12" spans="1:10" customFormat="1" ht="18" x14ac:dyDescent="0.25">
      <c r="A12" s="8"/>
      <c r="B12" s="41" t="s">
        <v>88</v>
      </c>
      <c r="C12" s="41"/>
      <c r="D12" s="41"/>
      <c r="E12" s="41"/>
      <c r="F12" s="41"/>
      <c r="G12" s="41"/>
      <c r="H12" s="8"/>
    </row>
    <row r="13" spans="1:10" customFormat="1" ht="11.25" customHeight="1" x14ac:dyDescent="0.25">
      <c r="A13" s="8"/>
      <c r="B13" s="8"/>
      <c r="C13" s="6"/>
      <c r="D13" s="6"/>
      <c r="E13" s="6"/>
      <c r="F13" s="6"/>
      <c r="G13" s="6"/>
      <c r="H13" s="8"/>
    </row>
    <row r="14" spans="1:10" customFormat="1" ht="15" x14ac:dyDescent="0.25">
      <c r="A14" s="5"/>
      <c r="B14" s="42" t="s">
        <v>80</v>
      </c>
      <c r="C14" s="42"/>
      <c r="D14" s="42"/>
      <c r="E14" s="42"/>
      <c r="F14" s="42"/>
      <c r="G14" s="42"/>
      <c r="H14" s="5"/>
      <c r="J14" s="5" t="s">
        <v>7</v>
      </c>
    </row>
    <row r="15" spans="1:10" customFormat="1" ht="13.5" customHeight="1" x14ac:dyDescent="0.25">
      <c r="A15" s="9"/>
      <c r="B15" s="43" t="s">
        <v>8</v>
      </c>
      <c r="C15" s="43"/>
      <c r="D15" s="43"/>
      <c r="E15" s="43"/>
      <c r="F15" s="43"/>
      <c r="G15" s="43"/>
      <c r="H15" s="9"/>
    </row>
    <row r="16" spans="1:10" customFormat="1" ht="9.75" customHeight="1" x14ac:dyDescent="0.25">
      <c r="A16" s="4"/>
      <c r="B16" s="4"/>
      <c r="C16" s="4"/>
      <c r="D16" s="10"/>
      <c r="E16" s="10"/>
      <c r="F16" s="10"/>
      <c r="G16" s="11"/>
      <c r="H16" s="11"/>
    </row>
    <row r="17" spans="1:12" customFormat="1" ht="15" x14ac:dyDescent="0.25">
      <c r="A17" s="12"/>
      <c r="B17" s="44" t="s">
        <v>86</v>
      </c>
      <c r="C17" s="44"/>
      <c r="D17" s="44"/>
      <c r="E17" s="44"/>
      <c r="F17" s="44"/>
      <c r="G17" s="44"/>
      <c r="H17" s="44"/>
      <c r="K17" s="5" t="s">
        <v>9</v>
      </c>
    </row>
    <row r="18" spans="1:12" customFormat="1" ht="9.75" customHeight="1" x14ac:dyDescent="0.25">
      <c r="A18" s="4"/>
      <c r="B18" s="4"/>
      <c r="C18" s="4"/>
      <c r="D18" s="6"/>
      <c r="E18" s="6"/>
      <c r="F18" s="6"/>
      <c r="G18" s="6"/>
      <c r="H18" s="6"/>
    </row>
    <row r="19" spans="1:12" customFormat="1" ht="16.5" customHeight="1" x14ac:dyDescent="0.25">
      <c r="A19" s="45" t="s">
        <v>10</v>
      </c>
      <c r="B19" s="45" t="s">
        <v>11</v>
      </c>
      <c r="C19" s="45" t="s">
        <v>12</v>
      </c>
      <c r="D19" s="48" t="s">
        <v>13</v>
      </c>
      <c r="E19" s="49"/>
      <c r="F19" s="49"/>
      <c r="G19" s="49"/>
      <c r="H19" s="50"/>
    </row>
    <row r="20" spans="1:12" customFormat="1" ht="52.5" customHeight="1" x14ac:dyDescent="0.25">
      <c r="A20" s="46"/>
      <c r="B20" s="46"/>
      <c r="C20" s="46"/>
      <c r="D20" s="45" t="s">
        <v>14</v>
      </c>
      <c r="E20" s="45" t="s">
        <v>15</v>
      </c>
      <c r="F20" s="45" t="s">
        <v>16</v>
      </c>
      <c r="G20" s="45" t="s">
        <v>17</v>
      </c>
      <c r="H20" s="45" t="s">
        <v>18</v>
      </c>
    </row>
    <row r="21" spans="1:12" customFormat="1" ht="3.75" customHeight="1" x14ac:dyDescent="0.25">
      <c r="A21" s="47"/>
      <c r="B21" s="47"/>
      <c r="C21" s="47"/>
      <c r="D21" s="47"/>
      <c r="E21" s="47"/>
      <c r="F21" s="47"/>
      <c r="G21" s="47"/>
      <c r="H21" s="47"/>
    </row>
    <row r="22" spans="1:12" customFormat="1" ht="15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>
        <v>8</v>
      </c>
    </row>
    <row r="23" spans="1:12" customFormat="1" ht="15" x14ac:dyDescent="0.25">
      <c r="A23" s="51" t="s">
        <v>19</v>
      </c>
      <c r="B23" s="52"/>
      <c r="C23" s="52"/>
      <c r="D23" s="52"/>
      <c r="E23" s="52"/>
      <c r="F23" s="52"/>
      <c r="G23" s="52"/>
      <c r="H23" s="53"/>
      <c r="L23" s="14" t="s">
        <v>19</v>
      </c>
    </row>
    <row r="24" spans="1:12" customFormat="1" ht="15" x14ac:dyDescent="0.25">
      <c r="A24" s="15">
        <v>1</v>
      </c>
      <c r="B24" s="16" t="s">
        <v>20</v>
      </c>
      <c r="C24" s="16" t="s">
        <v>21</v>
      </c>
      <c r="D24" s="17">
        <v>60583.56</v>
      </c>
      <c r="E24" s="17"/>
      <c r="F24" s="17"/>
      <c r="G24" s="17"/>
      <c r="H24" s="17">
        <v>60583.56</v>
      </c>
      <c r="L24" s="14"/>
    </row>
    <row r="25" spans="1:12" customFormat="1" ht="15" x14ac:dyDescent="0.25">
      <c r="A25" s="15">
        <v>2</v>
      </c>
      <c r="B25" s="16" t="s">
        <v>22</v>
      </c>
      <c r="C25" s="16" t="s">
        <v>23</v>
      </c>
      <c r="D25" s="17">
        <v>2204.35</v>
      </c>
      <c r="E25" s="17">
        <v>0.37</v>
      </c>
      <c r="F25" s="17">
        <v>4038.71</v>
      </c>
      <c r="G25" s="17"/>
      <c r="H25" s="17">
        <v>6243.43</v>
      </c>
      <c r="L25" s="14"/>
    </row>
    <row r="26" spans="1:12" customFormat="1" ht="22.5" x14ac:dyDescent="0.25">
      <c r="A26" s="15">
        <v>3</v>
      </c>
      <c r="B26" s="16" t="s">
        <v>24</v>
      </c>
      <c r="C26" s="16" t="s">
        <v>25</v>
      </c>
      <c r="D26" s="17">
        <v>2373.17</v>
      </c>
      <c r="E26" s="17">
        <v>50.69</v>
      </c>
      <c r="F26" s="17">
        <v>720.99</v>
      </c>
      <c r="G26" s="17"/>
      <c r="H26" s="17">
        <v>3144.85</v>
      </c>
      <c r="L26" s="14"/>
    </row>
    <row r="27" spans="1:12" customFormat="1" ht="15" x14ac:dyDescent="0.25">
      <c r="A27" s="15">
        <v>4</v>
      </c>
      <c r="B27" s="16" t="s">
        <v>26</v>
      </c>
      <c r="C27" s="16" t="s">
        <v>27</v>
      </c>
      <c r="D27" s="17">
        <v>2756.17</v>
      </c>
      <c r="E27" s="17">
        <v>563.9</v>
      </c>
      <c r="F27" s="17">
        <v>5364.28</v>
      </c>
      <c r="G27" s="17"/>
      <c r="H27" s="17">
        <v>8684.35</v>
      </c>
      <c r="L27" s="14"/>
    </row>
    <row r="28" spans="1:12" customFormat="1" ht="15" x14ac:dyDescent="0.25">
      <c r="A28" s="15">
        <v>5</v>
      </c>
      <c r="B28" s="16" t="s">
        <v>28</v>
      </c>
      <c r="C28" s="16" t="s">
        <v>29</v>
      </c>
      <c r="D28" s="17">
        <v>0.04</v>
      </c>
      <c r="E28" s="17">
        <v>376.87</v>
      </c>
      <c r="F28" s="17">
        <v>46.66</v>
      </c>
      <c r="G28" s="17"/>
      <c r="H28" s="17">
        <v>423.57</v>
      </c>
      <c r="L28" s="14"/>
    </row>
    <row r="29" spans="1:12" customFormat="1" ht="15" x14ac:dyDescent="0.25">
      <c r="A29" s="15">
        <v>6</v>
      </c>
      <c r="B29" s="16" t="s">
        <v>30</v>
      </c>
      <c r="C29" s="16" t="s">
        <v>31</v>
      </c>
      <c r="D29" s="17">
        <v>0.04</v>
      </c>
      <c r="E29" s="17">
        <v>976.81</v>
      </c>
      <c r="F29" s="17">
        <v>310.52999999999997</v>
      </c>
      <c r="G29" s="17"/>
      <c r="H29" s="17">
        <v>1287.3800000000001</v>
      </c>
      <c r="L29" s="14"/>
    </row>
    <row r="30" spans="1:12" customFormat="1" ht="15" x14ac:dyDescent="0.25">
      <c r="A30" s="15">
        <v>7</v>
      </c>
      <c r="B30" s="16" t="s">
        <v>32</v>
      </c>
      <c r="C30" s="16" t="s">
        <v>33</v>
      </c>
      <c r="D30" s="17">
        <v>10.75</v>
      </c>
      <c r="E30" s="17">
        <v>266.36</v>
      </c>
      <c r="F30" s="17">
        <v>1410.43</v>
      </c>
      <c r="G30" s="17"/>
      <c r="H30" s="17">
        <v>1687.54</v>
      </c>
      <c r="L30" s="14"/>
    </row>
    <row r="31" spans="1:12" customFormat="1" ht="22.5" x14ac:dyDescent="0.25">
      <c r="A31" s="15">
        <v>8</v>
      </c>
      <c r="B31" s="16" t="s">
        <v>34</v>
      </c>
      <c r="C31" s="16" t="s">
        <v>35</v>
      </c>
      <c r="D31" s="17">
        <v>10.59</v>
      </c>
      <c r="E31" s="17">
        <v>305.69</v>
      </c>
      <c r="F31" s="17">
        <v>147.99</v>
      </c>
      <c r="G31" s="17"/>
      <c r="H31" s="17">
        <v>464.27</v>
      </c>
      <c r="L31" s="14"/>
    </row>
    <row r="32" spans="1:12" customFormat="1" ht="22.5" x14ac:dyDescent="0.25">
      <c r="A32" s="15">
        <v>9</v>
      </c>
      <c r="B32" s="16" t="s">
        <v>36</v>
      </c>
      <c r="C32" s="16" t="s">
        <v>37</v>
      </c>
      <c r="D32" s="17">
        <v>85.18</v>
      </c>
      <c r="E32" s="17">
        <v>8004.61</v>
      </c>
      <c r="F32" s="17">
        <v>242.73</v>
      </c>
      <c r="G32" s="17"/>
      <c r="H32" s="17">
        <v>8332.52</v>
      </c>
      <c r="L32" s="14"/>
    </row>
    <row r="33" spans="1:14" customFormat="1" ht="23.25" x14ac:dyDescent="0.25">
      <c r="A33" s="18"/>
      <c r="B33" s="54" t="s">
        <v>38</v>
      </c>
      <c r="C33" s="33"/>
      <c r="D33" s="19">
        <v>68023.850000000006</v>
      </c>
      <c r="E33" s="19">
        <v>10545.3</v>
      </c>
      <c r="F33" s="20">
        <v>12282.32</v>
      </c>
      <c r="G33" s="20"/>
      <c r="H33" s="20">
        <v>90851.47</v>
      </c>
      <c r="L33" s="14"/>
      <c r="M33" s="21" t="s">
        <v>38</v>
      </c>
    </row>
    <row r="34" spans="1:14" customFormat="1" ht="15" x14ac:dyDescent="0.25">
      <c r="A34" s="51" t="s">
        <v>39</v>
      </c>
      <c r="B34" s="52"/>
      <c r="C34" s="52"/>
      <c r="D34" s="52"/>
      <c r="E34" s="52"/>
      <c r="F34" s="52"/>
      <c r="G34" s="52"/>
      <c r="H34" s="53"/>
      <c r="L34" s="14" t="s">
        <v>39</v>
      </c>
      <c r="M34" s="21"/>
    </row>
    <row r="35" spans="1:14" customFormat="1" ht="15" x14ac:dyDescent="0.25">
      <c r="A35" s="18"/>
      <c r="B35" s="55" t="s">
        <v>40</v>
      </c>
      <c r="C35" s="35"/>
      <c r="D35" s="19">
        <v>68023.850000000006</v>
      </c>
      <c r="E35" s="19">
        <v>10545.3</v>
      </c>
      <c r="F35" s="20">
        <v>12282.32</v>
      </c>
      <c r="G35" s="20"/>
      <c r="H35" s="20">
        <v>90851.47</v>
      </c>
      <c r="L35" s="14"/>
      <c r="M35" s="21"/>
      <c r="N35" s="22" t="s">
        <v>40</v>
      </c>
    </row>
    <row r="36" spans="1:14" customFormat="1" ht="15" x14ac:dyDescent="0.25">
      <c r="A36" s="51" t="s">
        <v>41</v>
      </c>
      <c r="B36" s="52"/>
      <c r="C36" s="52"/>
      <c r="D36" s="52"/>
      <c r="E36" s="52"/>
      <c r="F36" s="52"/>
      <c r="G36" s="52"/>
      <c r="H36" s="53"/>
      <c r="L36" s="14" t="s">
        <v>41</v>
      </c>
      <c r="M36" s="21"/>
      <c r="N36" s="22"/>
    </row>
    <row r="37" spans="1:14" customFormat="1" ht="33.75" x14ac:dyDescent="0.25">
      <c r="A37" s="15">
        <v>10</v>
      </c>
      <c r="B37" s="16" t="s">
        <v>42</v>
      </c>
      <c r="C37" s="16" t="s">
        <v>43</v>
      </c>
      <c r="D37" s="17">
        <v>816.29</v>
      </c>
      <c r="E37" s="17">
        <v>126.54</v>
      </c>
      <c r="F37" s="17"/>
      <c r="G37" s="17"/>
      <c r="H37" s="17">
        <v>942.83</v>
      </c>
      <c r="L37" s="14"/>
      <c r="M37" s="21"/>
      <c r="N37" s="22"/>
    </row>
    <row r="38" spans="1:14" customFormat="1" ht="15" x14ac:dyDescent="0.25">
      <c r="A38" s="13"/>
      <c r="B38" s="16"/>
      <c r="C38" s="16"/>
      <c r="D38" s="17" t="s">
        <v>44</v>
      </c>
      <c r="E38" s="17" t="s">
        <v>45</v>
      </c>
      <c r="F38" s="17"/>
      <c r="G38" s="17"/>
      <c r="H38" s="17"/>
      <c r="L38" s="14"/>
      <c r="M38" s="21"/>
      <c r="N38" s="22"/>
    </row>
    <row r="39" spans="1:14" customFormat="1" ht="15" x14ac:dyDescent="0.25">
      <c r="A39" s="18"/>
      <c r="B39" s="54" t="s">
        <v>46</v>
      </c>
      <c r="C39" s="33"/>
      <c r="D39" s="19">
        <v>816.29</v>
      </c>
      <c r="E39" s="19">
        <v>126.54</v>
      </c>
      <c r="F39" s="20"/>
      <c r="G39" s="20"/>
      <c r="H39" s="20">
        <v>942.83</v>
      </c>
      <c r="L39" s="14"/>
      <c r="M39" s="21" t="s">
        <v>46</v>
      </c>
      <c r="N39" s="22"/>
    </row>
    <row r="40" spans="1:14" customFormat="1" ht="15" x14ac:dyDescent="0.25">
      <c r="A40" s="18"/>
      <c r="B40" s="55" t="s">
        <v>47</v>
      </c>
      <c r="C40" s="35"/>
      <c r="D40" s="19">
        <v>68840.14</v>
      </c>
      <c r="E40" s="19">
        <v>10671.84</v>
      </c>
      <c r="F40" s="20">
        <v>12282.32</v>
      </c>
      <c r="G40" s="20"/>
      <c r="H40" s="20">
        <v>91794.3</v>
      </c>
      <c r="L40" s="14"/>
      <c r="M40" s="21"/>
      <c r="N40" s="22" t="s">
        <v>47</v>
      </c>
    </row>
    <row r="41" spans="1:14" customFormat="1" ht="15" x14ac:dyDescent="0.25">
      <c r="A41" s="51" t="s">
        <v>48</v>
      </c>
      <c r="B41" s="52"/>
      <c r="C41" s="52"/>
      <c r="D41" s="52"/>
      <c r="E41" s="52"/>
      <c r="F41" s="52"/>
      <c r="G41" s="52"/>
      <c r="H41" s="53"/>
      <c r="L41" s="14" t="s">
        <v>48</v>
      </c>
      <c r="M41" s="21"/>
      <c r="N41" s="22"/>
    </row>
    <row r="42" spans="1:14" customFormat="1" ht="15" x14ac:dyDescent="0.25">
      <c r="A42" s="15">
        <v>11</v>
      </c>
      <c r="B42" s="16" t="s">
        <v>49</v>
      </c>
      <c r="C42" s="16" t="s">
        <v>50</v>
      </c>
      <c r="D42" s="17"/>
      <c r="E42" s="17"/>
      <c r="F42" s="17"/>
      <c r="G42" s="17">
        <v>5849.99</v>
      </c>
      <c r="H42" s="17">
        <v>5849.99</v>
      </c>
      <c r="L42" s="14"/>
      <c r="M42" s="21"/>
      <c r="N42" s="22"/>
    </row>
    <row r="43" spans="1:14" customFormat="1" ht="15" x14ac:dyDescent="0.25">
      <c r="A43" s="15">
        <v>12</v>
      </c>
      <c r="B43" s="16" t="s">
        <v>51</v>
      </c>
      <c r="C43" s="16" t="s">
        <v>52</v>
      </c>
      <c r="D43" s="17"/>
      <c r="E43" s="17"/>
      <c r="F43" s="17"/>
      <c r="G43" s="17">
        <v>3.52</v>
      </c>
      <c r="H43" s="17">
        <v>3.52</v>
      </c>
      <c r="L43" s="14"/>
      <c r="M43" s="21"/>
      <c r="N43" s="22"/>
    </row>
    <row r="44" spans="1:14" customFormat="1" ht="15" x14ac:dyDescent="0.25">
      <c r="A44" s="18"/>
      <c r="B44" s="54" t="s">
        <v>53</v>
      </c>
      <c r="C44" s="33"/>
      <c r="D44" s="19"/>
      <c r="E44" s="19"/>
      <c r="F44" s="20"/>
      <c r="G44" s="20">
        <v>5853.51</v>
      </c>
      <c r="H44" s="20">
        <v>5853.51</v>
      </c>
      <c r="L44" s="14"/>
      <c r="M44" s="21" t="s">
        <v>53</v>
      </c>
      <c r="N44" s="22"/>
    </row>
    <row r="45" spans="1:14" customFormat="1" ht="15" x14ac:dyDescent="0.25">
      <c r="A45" s="18"/>
      <c r="B45" s="55" t="s">
        <v>55</v>
      </c>
      <c r="C45" s="35"/>
      <c r="D45" s="19">
        <v>68840.14</v>
      </c>
      <c r="E45" s="19">
        <v>10671.84</v>
      </c>
      <c r="F45" s="20">
        <v>12282.32</v>
      </c>
      <c r="G45" s="20">
        <v>5853.51</v>
      </c>
      <c r="H45" s="20">
        <v>97647.81</v>
      </c>
      <c r="L45" s="14"/>
      <c r="M45" s="21"/>
      <c r="N45" s="22" t="s">
        <v>54</v>
      </c>
    </row>
    <row r="46" spans="1:14" customFormat="1" ht="15" x14ac:dyDescent="0.25">
      <c r="A46" s="51" t="s">
        <v>56</v>
      </c>
      <c r="B46" s="52"/>
      <c r="C46" s="52"/>
      <c r="D46" s="52"/>
      <c r="E46" s="52"/>
      <c r="F46" s="52"/>
      <c r="G46" s="52"/>
      <c r="H46" s="53"/>
      <c r="L46" s="14" t="s">
        <v>56</v>
      </c>
      <c r="M46" s="21"/>
      <c r="N46" s="22"/>
    </row>
    <row r="47" spans="1:14" customFormat="1" ht="33.75" x14ac:dyDescent="0.25">
      <c r="A47" s="15">
        <v>14</v>
      </c>
      <c r="B47" s="16" t="s">
        <v>57</v>
      </c>
      <c r="C47" s="16" t="s">
        <v>58</v>
      </c>
      <c r="D47" s="17">
        <v>1376.8</v>
      </c>
      <c r="E47" s="17">
        <v>213.44</v>
      </c>
      <c r="F47" s="17">
        <v>245.65</v>
      </c>
      <c r="G47" s="17">
        <f>G45*0.02</f>
        <v>117.0702</v>
      </c>
      <c r="H47" s="17">
        <v>1994.75</v>
      </c>
      <c r="L47" s="14"/>
      <c r="M47" s="21"/>
      <c r="N47" s="22"/>
    </row>
    <row r="48" spans="1:14" customFormat="1" ht="15" x14ac:dyDescent="0.25">
      <c r="A48" s="13"/>
      <c r="B48" s="16"/>
      <c r="C48" s="16"/>
      <c r="D48" s="17" t="s">
        <v>59</v>
      </c>
      <c r="E48" s="17" t="s">
        <v>60</v>
      </c>
      <c r="F48" s="17" t="s">
        <v>61</v>
      </c>
      <c r="G48" s="17" t="s">
        <v>62</v>
      </c>
      <c r="H48" s="17"/>
      <c r="L48" s="14"/>
      <c r="M48" s="21"/>
      <c r="N48" s="22"/>
    </row>
    <row r="49" spans="1:21" customFormat="1" ht="15" x14ac:dyDescent="0.25">
      <c r="A49" s="18"/>
      <c r="B49" s="54" t="s">
        <v>63</v>
      </c>
      <c r="C49" s="33"/>
      <c r="D49" s="19">
        <v>1376.8</v>
      </c>
      <c r="E49" s="19">
        <v>213.44</v>
      </c>
      <c r="F49" s="20">
        <v>245.65</v>
      </c>
      <c r="G49" s="20">
        <v>117.07</v>
      </c>
      <c r="H49" s="20">
        <f>D49+E49+F49+G49</f>
        <v>1952.96</v>
      </c>
      <c r="L49" s="14"/>
      <c r="M49" s="21" t="s">
        <v>63</v>
      </c>
      <c r="N49" s="22"/>
    </row>
    <row r="50" spans="1:21" customFormat="1" ht="15" x14ac:dyDescent="0.25">
      <c r="A50" s="18"/>
      <c r="B50" s="55" t="s">
        <v>64</v>
      </c>
      <c r="C50" s="35"/>
      <c r="D50" s="19">
        <v>70216.94</v>
      </c>
      <c r="E50" s="19">
        <v>10885.28</v>
      </c>
      <c r="F50" s="20">
        <v>12527.97</v>
      </c>
      <c r="G50" s="20">
        <f>G45+G49</f>
        <v>5970.58</v>
      </c>
      <c r="H50" s="20">
        <f>H45+H49</f>
        <v>99600.77</v>
      </c>
      <c r="L50" s="14"/>
      <c r="M50" s="21"/>
      <c r="N50" s="22" t="s">
        <v>64</v>
      </c>
    </row>
    <row r="51" spans="1:21" customFormat="1" ht="15" x14ac:dyDescent="0.25">
      <c r="A51" s="51" t="s">
        <v>65</v>
      </c>
      <c r="B51" s="52"/>
      <c r="C51" s="52"/>
      <c r="D51" s="52"/>
      <c r="E51" s="52"/>
      <c r="F51" s="52"/>
      <c r="G51" s="52"/>
      <c r="H51" s="53"/>
      <c r="L51" s="14" t="s">
        <v>65</v>
      </c>
      <c r="M51" s="21"/>
      <c r="N51" s="22"/>
    </row>
    <row r="52" spans="1:21" customFormat="1" ht="15" x14ac:dyDescent="0.25">
      <c r="A52" s="15">
        <v>15</v>
      </c>
      <c r="B52" s="16" t="s">
        <v>66</v>
      </c>
      <c r="C52" s="16" t="s">
        <v>67</v>
      </c>
      <c r="D52" s="17">
        <v>14043.39</v>
      </c>
      <c r="E52" s="17">
        <v>2177.06</v>
      </c>
      <c r="F52" s="17">
        <v>2505.59</v>
      </c>
      <c r="G52" s="17">
        <f>G50*0.2</f>
        <v>1194.116</v>
      </c>
      <c r="H52" s="17">
        <f>D52+E52+F52+G52</f>
        <v>19920.156000000003</v>
      </c>
      <c r="L52" s="14"/>
      <c r="M52" s="21"/>
      <c r="N52" s="22"/>
    </row>
    <row r="53" spans="1:21" customFormat="1" ht="15" x14ac:dyDescent="0.25">
      <c r="A53" s="13"/>
      <c r="B53" s="16"/>
      <c r="C53" s="16"/>
      <c r="D53" s="17" t="s">
        <v>68</v>
      </c>
      <c r="E53" s="17" t="s">
        <v>69</v>
      </c>
      <c r="F53" s="17" t="s">
        <v>70</v>
      </c>
      <c r="G53" s="17" t="s">
        <v>71</v>
      </c>
      <c r="H53" s="17"/>
      <c r="L53" s="14"/>
      <c r="M53" s="21"/>
      <c r="N53" s="22"/>
    </row>
    <row r="54" spans="1:21" customFormat="1" ht="15" x14ac:dyDescent="0.25">
      <c r="A54" s="18"/>
      <c r="B54" s="54" t="s">
        <v>72</v>
      </c>
      <c r="C54" s="33"/>
      <c r="D54" s="19">
        <v>14043.39</v>
      </c>
      <c r="E54" s="19">
        <v>2177.06</v>
      </c>
      <c r="F54" s="20">
        <v>2505.59</v>
      </c>
      <c r="G54" s="20">
        <v>1194.1199999999999</v>
      </c>
      <c r="H54" s="20">
        <f>D54+E54+F54+G54</f>
        <v>19920.16</v>
      </c>
      <c r="L54" s="14"/>
      <c r="M54" s="21" t="s">
        <v>72</v>
      </c>
      <c r="N54" s="22"/>
    </row>
    <row r="55" spans="1:21" customFormat="1" ht="15" x14ac:dyDescent="0.25">
      <c r="A55" s="18"/>
      <c r="B55" s="55" t="s">
        <v>87</v>
      </c>
      <c r="C55" s="35"/>
      <c r="D55" s="19">
        <v>84260.33</v>
      </c>
      <c r="E55" s="19">
        <v>13062.34</v>
      </c>
      <c r="F55" s="20">
        <v>15033.56</v>
      </c>
      <c r="G55" s="20">
        <f>G50+G54</f>
        <v>7164.7</v>
      </c>
      <c r="H55" s="20">
        <f>D55+E55+F55+G55</f>
        <v>119520.93</v>
      </c>
      <c r="L55" s="14"/>
      <c r="M55" s="21"/>
      <c r="N55" s="22" t="s">
        <v>73</v>
      </c>
      <c r="U55" s="29"/>
    </row>
    <row r="56" spans="1:21" customFormat="1" ht="35.25" customHeight="1" x14ac:dyDescent="0.25">
      <c r="A56" s="18"/>
      <c r="B56" s="32" t="s">
        <v>81</v>
      </c>
      <c r="C56" s="33"/>
      <c r="D56" s="26">
        <v>1.0529999999999999</v>
      </c>
      <c r="E56" s="26">
        <v>1.0529999999999999</v>
      </c>
      <c r="F56" s="27">
        <v>1.0529999999999999</v>
      </c>
      <c r="G56" s="27">
        <v>1.0529999999999999</v>
      </c>
      <c r="H56" s="27">
        <v>1.0529999999999999</v>
      </c>
      <c r="L56" s="14"/>
      <c r="M56" s="21"/>
      <c r="N56" s="22"/>
    </row>
    <row r="57" spans="1:21" customFormat="1" ht="15" x14ac:dyDescent="0.25">
      <c r="A57" s="18"/>
      <c r="B57" s="34" t="s">
        <v>82</v>
      </c>
      <c r="C57" s="35"/>
      <c r="D57" s="19">
        <f>D55*1.053</f>
        <v>88726.127489999999</v>
      </c>
      <c r="E57" s="19">
        <f>E55*1.053</f>
        <v>13754.64402</v>
      </c>
      <c r="F57" s="19">
        <f>F55*F56</f>
        <v>15830.338679999999</v>
      </c>
      <c r="G57" s="19">
        <f>G55*G56</f>
        <v>7544.4290999999994</v>
      </c>
      <c r="H57" s="19">
        <f>D57+E57+F57+G57</f>
        <v>125855.53928999999</v>
      </c>
      <c r="L57" s="14"/>
      <c r="M57" s="21"/>
      <c r="N57" s="22"/>
    </row>
    <row r="58" spans="1:21" customFormat="1" ht="36" customHeight="1" x14ac:dyDescent="0.25">
      <c r="A58" s="18"/>
      <c r="B58" s="32" t="s">
        <v>83</v>
      </c>
      <c r="C58" s="33"/>
      <c r="D58" s="26">
        <v>1.048</v>
      </c>
      <c r="E58" s="26">
        <v>1.048</v>
      </c>
      <c r="F58" s="27">
        <v>1.048</v>
      </c>
      <c r="G58" s="27">
        <v>1.048</v>
      </c>
      <c r="H58" s="27">
        <v>1.048</v>
      </c>
      <c r="L58" s="14"/>
      <c r="M58" s="21"/>
      <c r="N58" s="22"/>
    </row>
    <row r="59" spans="1:21" customFormat="1" ht="15" x14ac:dyDescent="0.25">
      <c r="A59" s="18"/>
      <c r="B59" s="34" t="s">
        <v>84</v>
      </c>
      <c r="C59" s="35"/>
      <c r="D59" s="19">
        <f>D57*1.048</f>
        <v>92984.981609520008</v>
      </c>
      <c r="E59" s="19">
        <f>E57*1.048</f>
        <v>14414.86693296</v>
      </c>
      <c r="F59" s="20">
        <f>F57*F58</f>
        <v>16590.19493664</v>
      </c>
      <c r="G59" s="20">
        <f>G57*G58</f>
        <v>7906.5616967999995</v>
      </c>
      <c r="H59" s="20">
        <f>D59+E59+F59+G59</f>
        <v>131896.60517592001</v>
      </c>
      <c r="L59" s="14"/>
      <c r="M59" s="21"/>
      <c r="N59" s="22"/>
    </row>
    <row r="60" spans="1:21" customFormat="1" ht="60" customHeight="1" x14ac:dyDescent="0.25">
      <c r="A60" s="18"/>
      <c r="B60" s="36" t="s">
        <v>85</v>
      </c>
      <c r="C60" s="37"/>
      <c r="D60" s="28">
        <v>1.0227413999999999</v>
      </c>
      <c r="E60" s="28">
        <v>1.0227413999999999</v>
      </c>
      <c r="F60" s="28">
        <v>1.0227413999999999</v>
      </c>
      <c r="G60" s="28">
        <v>1.0227413999999999</v>
      </c>
      <c r="H60" s="28">
        <v>1.0227413999999999</v>
      </c>
      <c r="L60" s="14"/>
      <c r="M60" s="21"/>
      <c r="N60" s="22"/>
    </row>
    <row r="61" spans="1:21" customFormat="1" ht="18" customHeight="1" x14ac:dyDescent="0.25">
      <c r="A61" s="18"/>
      <c r="B61" s="30" t="s">
        <v>90</v>
      </c>
      <c r="C61" s="31"/>
      <c r="D61" s="19">
        <f>D59*D60</f>
        <v>95099.590270294735</v>
      </c>
      <c r="E61" s="19">
        <f>E59*E60</f>
        <v>14742.681187829216</v>
      </c>
      <c r="F61" s="20">
        <f>F59*F60</f>
        <v>16967.479195772103</v>
      </c>
      <c r="G61" s="20">
        <f>G59*G60</f>
        <v>8086.3679789716061</v>
      </c>
      <c r="H61" s="20">
        <f>D61+E61+F61+G61</f>
        <v>134896.11863286767</v>
      </c>
      <c r="L61" s="14"/>
      <c r="M61" s="21"/>
      <c r="N61" s="22"/>
    </row>
    <row r="64" spans="1:21" customFormat="1" ht="15" x14ac:dyDescent="0.25">
      <c r="A64" s="23" t="s">
        <v>74</v>
      </c>
      <c r="B64" s="4"/>
      <c r="D64" s="24"/>
      <c r="E64" s="57" t="s">
        <v>75</v>
      </c>
      <c r="F64" s="57"/>
      <c r="G64" s="57"/>
      <c r="H64" s="57"/>
      <c r="O64" s="5" t="s">
        <v>75</v>
      </c>
    </row>
    <row r="65" spans="1:20" customFormat="1" ht="15" customHeight="1" x14ac:dyDescent="0.25">
      <c r="A65" s="4"/>
      <c r="B65" s="4"/>
      <c r="C65" s="43" t="s">
        <v>76</v>
      </c>
      <c r="D65" s="43"/>
      <c r="E65" s="43"/>
      <c r="F65" s="43"/>
      <c r="G65" s="43"/>
      <c r="H65" s="43"/>
    </row>
    <row r="66" spans="1:20" customFormat="1" ht="15" x14ac:dyDescent="0.25">
      <c r="A66" s="23" t="s">
        <v>77</v>
      </c>
      <c r="B66" s="4"/>
      <c r="D66" s="24"/>
      <c r="E66" s="57" t="s">
        <v>75</v>
      </c>
      <c r="F66" s="57"/>
      <c r="G66" s="57"/>
      <c r="H66" s="57"/>
      <c r="P66" s="5" t="s">
        <v>75</v>
      </c>
    </row>
    <row r="67" spans="1:20" customFormat="1" ht="15" customHeight="1" x14ac:dyDescent="0.25">
      <c r="A67" s="4"/>
      <c r="B67" s="4"/>
      <c r="C67" s="43" t="s">
        <v>76</v>
      </c>
      <c r="D67" s="43"/>
      <c r="E67" s="43"/>
      <c r="F67" s="43"/>
      <c r="G67" s="43"/>
      <c r="H67" s="43"/>
    </row>
    <row r="68" spans="1:20" customFormat="1" ht="15" x14ac:dyDescent="0.25">
      <c r="A68" s="58" t="s">
        <v>78</v>
      </c>
      <c r="B68" s="58"/>
      <c r="C68" s="58"/>
      <c r="D68" s="58"/>
      <c r="E68" s="57" t="s">
        <v>75</v>
      </c>
      <c r="F68" s="57"/>
      <c r="G68" s="57"/>
      <c r="H68" s="57"/>
      <c r="Q68" s="5" t="s">
        <v>78</v>
      </c>
      <c r="R68" s="5" t="s">
        <v>75</v>
      </c>
    </row>
    <row r="69" spans="1:20" customFormat="1" ht="15" customHeight="1" x14ac:dyDescent="0.25">
      <c r="A69" s="4"/>
      <c r="B69" s="4"/>
      <c r="C69" s="43" t="s">
        <v>76</v>
      </c>
      <c r="D69" s="43"/>
      <c r="E69" s="43"/>
      <c r="F69" s="43"/>
      <c r="G69" s="43"/>
      <c r="H69" s="43"/>
    </row>
    <row r="70" spans="1:20" customFormat="1" ht="15" x14ac:dyDescent="0.25">
      <c r="A70" s="23" t="s">
        <v>2</v>
      </c>
      <c r="B70" s="4"/>
      <c r="C70" s="56"/>
      <c r="D70" s="56"/>
      <c r="E70" s="57" t="s">
        <v>75</v>
      </c>
      <c r="F70" s="57"/>
      <c r="G70" s="57"/>
      <c r="H70" s="57"/>
      <c r="S70" s="5" t="s">
        <v>7</v>
      </c>
      <c r="T70" s="5" t="s">
        <v>75</v>
      </c>
    </row>
    <row r="71" spans="1:20" customFormat="1" ht="15" x14ac:dyDescent="0.25">
      <c r="A71" s="4"/>
      <c r="B71" s="4"/>
      <c r="C71" s="43" t="s">
        <v>79</v>
      </c>
      <c r="D71" s="43"/>
      <c r="E71" s="43"/>
      <c r="F71" s="43"/>
      <c r="G71" s="43"/>
      <c r="H71" s="43"/>
    </row>
    <row r="73" spans="1:20" customFormat="1" ht="15" x14ac:dyDescent="0.25">
      <c r="C73" s="25"/>
    </row>
  </sheetData>
  <mergeCells count="49">
    <mergeCell ref="C69:H69"/>
    <mergeCell ref="C70:D70"/>
    <mergeCell ref="E70:H70"/>
    <mergeCell ref="C71:H71"/>
    <mergeCell ref="E64:H64"/>
    <mergeCell ref="C65:H65"/>
    <mergeCell ref="E66:H66"/>
    <mergeCell ref="C67:H67"/>
    <mergeCell ref="A68:D68"/>
    <mergeCell ref="E68:H68"/>
    <mergeCell ref="B49:C49"/>
    <mergeCell ref="B50:C50"/>
    <mergeCell ref="A51:H51"/>
    <mergeCell ref="B54:C54"/>
    <mergeCell ref="B55:C55"/>
    <mergeCell ref="A46:H46"/>
    <mergeCell ref="B39:C39"/>
    <mergeCell ref="B40:C40"/>
    <mergeCell ref="A41:H41"/>
    <mergeCell ref="B44:C44"/>
    <mergeCell ref="B45:C45"/>
    <mergeCell ref="A23:H23"/>
    <mergeCell ref="B33:C33"/>
    <mergeCell ref="A34:H34"/>
    <mergeCell ref="B35:C35"/>
    <mergeCell ref="A36:H36"/>
    <mergeCell ref="B14:G14"/>
    <mergeCell ref="B15:G15"/>
    <mergeCell ref="B17:H17"/>
    <mergeCell ref="A19:A21"/>
    <mergeCell ref="B19:B21"/>
    <mergeCell ref="C19:C21"/>
    <mergeCell ref="D19:H19"/>
    <mergeCell ref="D20:D21"/>
    <mergeCell ref="E20:E21"/>
    <mergeCell ref="F20:F21"/>
    <mergeCell ref="G20:G21"/>
    <mergeCell ref="H20:H21"/>
    <mergeCell ref="C4:G4"/>
    <mergeCell ref="C5:G5"/>
    <mergeCell ref="C9:G9"/>
    <mergeCell ref="C10:G10"/>
    <mergeCell ref="B12:G12"/>
    <mergeCell ref="B61:C61"/>
    <mergeCell ref="B56:C56"/>
    <mergeCell ref="B57:C57"/>
    <mergeCell ref="B58:C58"/>
    <mergeCell ref="B59:C59"/>
    <mergeCell ref="B60:C60"/>
  </mergeCells>
  <printOptions horizontalCentered="1"/>
  <pageMargins left="0.70866143703460704" right="0.70866143703460704" top="0.74803149700164795" bottom="0.74803149700164795" header="0.31496062874794001" footer="0.31496062874794001"/>
  <pageSetup paperSize="9" scale="81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 сметный расчет в текущи</vt:lpstr>
      <vt:lpstr>'Сводный сметный расчет в текущи'!Заголовки_для_печати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</dc:creator>
  <cp:lastModifiedBy>7</cp:lastModifiedBy>
  <cp:lastPrinted>2023-04-10T11:48:29Z</cp:lastPrinted>
  <dcterms:created xsi:type="dcterms:W3CDTF">2020-09-30T08:50:27Z</dcterms:created>
  <dcterms:modified xsi:type="dcterms:W3CDTF">2024-03-22T05:57:38Z</dcterms:modified>
</cp:coreProperties>
</file>