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 2024\ДК Карпинск\КД размещаем\"/>
    </mc:Choice>
  </mc:AlternateContent>
  <bookViews>
    <workbookView xWindow="0" yWindow="0" windowWidth="20175" windowHeight="7620"/>
  </bookViews>
  <sheets>
    <sheet name="+ФК Сводный сметный расчет в те" sheetId="1" r:id="rId1"/>
  </sheets>
  <definedNames>
    <definedName name="_xlnm.Print_Titles" localSheetId="0">'+ФК Сводный сметный расчет в те'!$22:$22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G43" i="1"/>
  <c r="H43" i="1" s="1"/>
  <c r="G40" i="1"/>
  <c r="H40" i="1" s="1"/>
  <c r="G48" i="1" l="1"/>
  <c r="H48" i="1" s="1"/>
  <c r="E50" i="1"/>
  <c r="D52" i="1"/>
  <c r="E52" i="1" l="1"/>
  <c r="E54" i="1" s="1"/>
  <c r="G50" i="1"/>
  <c r="G52" i="1" s="1"/>
  <c r="G54" i="1" s="1"/>
  <c r="D54" i="1"/>
  <c r="H54" i="1" s="1"/>
  <c r="H50" i="1" l="1"/>
  <c r="H52" i="1"/>
</calcChain>
</file>

<file path=xl/sharedStrings.xml><?xml version="1.0" encoding="utf-8"?>
<sst xmlns="http://schemas.openxmlformats.org/spreadsheetml/2006/main" count="104" uniqueCount="79">
  <si>
    <t>Приложение № 6</t>
  </si>
  <si>
    <t>Утверждено приказом № 421 от 4 августа 2020 г. Минстроя РФ</t>
  </si>
  <si>
    <t>Заказчик</t>
  </si>
  <si>
    <t xml:space="preserve">Муниципальное казённое учреждение «Управление капитального
строительства» </t>
  </si>
  <si>
    <t>(наименование организации)</t>
  </si>
  <si>
    <t>"Утвержден" "___"______________________2024г</t>
  </si>
  <si>
    <t>(ссылка на документ об утверждении)</t>
  </si>
  <si>
    <t>Капитальный ремонт кровли и фасада здания, расположенного по адресу: Свердловская обл., г. Карпинск, ул. Серова, д. 2</t>
  </si>
  <si>
    <t>(наименование стройки)</t>
  </si>
  <si>
    <t>Составлен(а) в базисном (текущем) уровне цен 01.01.2000 (11.05.2023)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</si>
  <si>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</si>
  <si>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</si>
  <si>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</si>
  <si>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тыс. руб.</t>
  </si>
  <si>
    <t>Строительных
(ремонтно- строительных, ремонтно- 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</si>
  <si>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</si>
  <si>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</si>
  <si>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</si>
  <si>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</si>
  <si>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</t>
  </si>
  <si>
    <t>02-01-01</t>
  </si>
  <si>
    <t>Архитектурно-строительные решения</t>
  </si>
  <si>
    <t>Итого по Главе 2. "Основные объекты строительства"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</si>
  <si>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</si>
  <si>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</si>
  <si>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</si>
  <si>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Приказ от 19.06.2020 № 332/пр прил.2 п.1.2</t>
  </si>
  <si>
    <t>Временные здания и сооружения - Объекты социально-культурного назначения - 1,2%</t>
  </si>
  <si>
    <t>1,2%СДЛ.С</t>
  </si>
  <si>
    <t>1,2%СДЛ.М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</si>
  <si>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</si>
  <si>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</si>
  <si>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</si>
  <si>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Приказ от 25.05.2021 № 325/пр прил.2п.2.1</t>
  </si>
  <si>
    <t>Производство работ в зимнее время - Объекты общественного соцально-культурного и коммунально - бытового назначения 2,07%*1,1</t>
  </si>
  <si>
    <t>1,1*2,07%Г1.С:Г8.С</t>
  </si>
  <si>
    <t>1,1*2,07%Г1.М:Г8.М</t>
  </si>
  <si>
    <t>09-01-01</t>
  </si>
  <si>
    <t>Утилизация мусора</t>
  </si>
  <si>
    <t>Итого по Главе 9. "Прочие работы и затраты"</t>
  </si>
  <si>
    <t>Итого по Главам 1-9</t>
  </si>
  <si>
    <t>Итого по Главам 1-12</t>
  </si>
  <si>
    <t>Непредвиденные затраты</t>
  </si>
  <si>
    <t>Приказ от 4.08.2020 № 421/пр п.179</t>
  </si>
  <si>
    <t>Непредвиденные затраты для объектов капитального строительства непроизводственного назначения - 2%</t>
  </si>
  <si>
    <t>2%Г1.С:Г12.С</t>
  </si>
  <si>
    <t>2%Г1.М:Г12.М</t>
  </si>
  <si>
    <t>2%Г1.О:Г12.О</t>
  </si>
  <si>
    <t>2%Г1.П:Г12.П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</si>
  <si>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</si>
  <si>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</si>
  <si>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</si>
  <si>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№ 303-ФЗ от 3.08.2018</t>
  </si>
  <si>
    <t>НДС - 20%</t>
  </si>
  <si>
    <t>20%Г1.С:Г14.С</t>
  </si>
  <si>
    <t>20%Г1.М:Г14.М</t>
  </si>
  <si>
    <t>20%Г1.О:Г14.О</t>
  </si>
  <si>
    <t>20%Г1.П:Г14.П</t>
  </si>
  <si>
    <t>Итого "Налоги и обязательные платежи"</t>
  </si>
  <si>
    <t>Итого по сводному расчету</t>
  </si>
  <si>
    <t xml:space="preserve">Руководитель проектной организации </t>
  </si>
  <si>
    <t>(Терехов А.В.)</t>
  </si>
  <si>
    <t>[подпись (инициалы, фамилия)]</t>
  </si>
  <si>
    <t>Главный инженер проекта</t>
  </si>
  <si>
    <t>(Махмут В.В.)</t>
  </si>
  <si>
    <t xml:space="preserve">Начальник </t>
  </si>
  <si>
    <t/>
  </si>
  <si>
    <t>[должность, подпись (инициалы, фамилия)]</t>
  </si>
  <si>
    <t>Проверил</t>
  </si>
  <si>
    <t>Итого по сводному расчету на 4 квартал 2023 года</t>
  </si>
  <si>
    <t>Итого по сводному расчету на 4 квартал 2024 года</t>
  </si>
  <si>
    <t>Прогнозный индекс дефлятор на 4 квартал 2024 года  к= 1,053- инвестиции в основной капитал согласно письма Минрегионразвития РФ от 28.09.2023 № 35312-ПК/Д03и</t>
  </si>
  <si>
    <t>Прогнозный индекс дефлятор на 4 квартал 2025 года к=1,048 - инвестиции в основной капитал согласно письма Минрегионразвития РФ от 28.09.2023 № 35312-ПК/Д03и</t>
  </si>
  <si>
    <t>Итого по сводному расчету на 4 квартал 2025 года</t>
  </si>
  <si>
    <r>
      <t>Прогнозный индекс дефлятор на 2 квартал 2026 года - инвестиции в основной капитал согласно письма Минрегионразвития РФ от 28.09.2023 № 35312-ПК/Д03и К=1,046 годовой К12=12</t>
    </r>
    <r>
      <rPr>
        <b/>
        <sz val="8"/>
        <color rgb="FF000000"/>
        <rFont val="Calibri"/>
        <family val="2"/>
        <charset val="204"/>
      </rPr>
      <t>√1,046=1,00375481 до 30.06.2026 = 1,00375481 ^6</t>
    </r>
    <r>
      <rPr>
        <b/>
        <sz val="8"/>
        <color rgb="FF000000"/>
        <rFont val="Arial"/>
        <family val="2"/>
        <charset val="204"/>
      </rPr>
      <t>=1,0227414</t>
    </r>
  </si>
  <si>
    <t>Итого по сводному расчету на 2 квартал 2026 года (30.06.2026 года)</t>
  </si>
  <si>
    <t>Составлен(а) в прогнозном уровне цен на 2 квартал 2026 г. (30.06.2026 года)</t>
  </si>
  <si>
    <t>СВОДНЫЙ СМЕТНЫЙ РАСЧЕТ СТОИМОСТИ СТРОИТЕЛЬСТВА № СД раздел №11-2026</t>
  </si>
  <si>
    <t>Сводный сметный расчет сметной стоимостью 50 412,86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</si>
</sst>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"/>
  </numFmts>
  <fonts count="13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name val="Arial"/>
      <charset val="204"/>
    </font>
    <font>
      <b/>
      <sz val="14"/>
      <name val="Arial"/>
      <charset val="204"/>
    </font>
    <font>
      <b/>
      <sz val="9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Calibri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1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right" vertical="top" wrapText="1"/>
    </xf>
    <xf numFmtId="0" fontId="8" fillId="0" borderId="9" xfId="0" applyFont="1" applyBorder="1"/>
    <xf numFmtId="4" fontId="8" fillId="0" borderId="9" xfId="0" applyNumberFormat="1" applyFont="1" applyBorder="1" applyAlignment="1">
      <alignment horizontal="right" vertical="top" wrapText="1"/>
    </xf>
    <xf numFmtId="4" fontId="8" fillId="0" borderId="9" xfId="0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8" fillId="0" borderId="0" xfId="0" applyFont="1"/>
    <xf numFmtId="0" fontId="4" fillId="0" borderId="0" xfId="0" applyFont="1" applyAlignment="1">
      <alignment horizontal="right" vertical="top" wrapText="1"/>
    </xf>
    <xf numFmtId="164" fontId="8" fillId="0" borderId="9" xfId="0" applyNumberFormat="1" applyFont="1" applyBorder="1" applyAlignment="1">
      <alignment horizontal="right" vertical="top" wrapText="1"/>
    </xf>
    <xf numFmtId="164" fontId="8" fillId="0" borderId="9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/>
    </xf>
    <xf numFmtId="165" fontId="10" fillId="0" borderId="9" xfId="0" applyNumberFormat="1" applyFont="1" applyBorder="1" applyAlignment="1">
      <alignment horizontal="right" vertical="top" wrapText="1"/>
    </xf>
    <xf numFmtId="0" fontId="9" fillId="0" borderId="0" xfId="0" applyFont="1"/>
    <xf numFmtId="4" fontId="0" fillId="0" borderId="0" xfId="0" applyNumberFormat="1"/>
    <xf numFmtId="0" fontId="3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8" fillId="0" borderId="4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right" vertical="distributed" wrapText="1"/>
    </xf>
    <xf numFmtId="0" fontId="4" fillId="0" borderId="6" xfId="0" applyFont="1" applyBorder="1" applyAlignment="1">
      <alignment horizontal="right" vertical="distributed" wrapText="1"/>
    </xf>
    <xf numFmtId="0" fontId="10" fillId="0" borderId="4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distributed" wrapText="1"/>
    </xf>
    <xf numFmtId="0" fontId="8" fillId="0" borderId="6" xfId="0" applyFont="1" applyBorder="1" applyAlignment="1">
      <alignment horizontal="left"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A46" workbookViewId="0">
      <selection activeCell="V53" sqref="V53"/>
    </sheetView>
  </sheetViews>
  <sheetFormatPr defaultColWidth="9.140625" defaultRowHeight="11.25" customHeight="1" x14ac:dyDescent="0.2"/>
  <cols>
    <col min="1" max="1" width="6.7109375" style="1" customWidth="1"/>
    <col min="2" max="2" width="20.140625" style="1" customWidth="1"/>
    <col min="3" max="3" width="32.7109375" style="1" customWidth="1"/>
    <col min="4" max="8" width="20.28515625" style="1" customWidth="1"/>
    <col min="9" max="9" width="113.85546875" style="2" hidden="1" customWidth="1"/>
    <col min="10" max="10" width="134" style="2" hidden="1" customWidth="1"/>
    <col min="11" max="11" width="154.28515625" style="2" hidden="1" customWidth="1"/>
    <col min="12" max="12" width="161" style="2" hidden="1" customWidth="1"/>
    <col min="13" max="14" width="52.85546875" style="2" hidden="1" customWidth="1"/>
    <col min="15" max="16" width="81.140625" style="2" hidden="1" customWidth="1"/>
    <col min="17" max="17" width="79.85546875" style="2" hidden="1" customWidth="1"/>
    <col min="18" max="18" width="81.140625" style="2" hidden="1" customWidth="1"/>
    <col min="19" max="19" width="53" style="2" hidden="1" customWidth="1"/>
    <col min="20" max="20" width="81.140625" style="2" hidden="1" customWidth="1"/>
    <col min="21" max="16384" width="9.140625" style="1"/>
  </cols>
  <sheetData>
    <row r="1" spans="1:10" customFormat="1" ht="15" x14ac:dyDescent="0.25">
      <c r="H1" s="3" t="s">
        <v>0</v>
      </c>
    </row>
    <row r="2" spans="1:10" customFormat="1" ht="15" x14ac:dyDescent="0.25">
      <c r="A2" s="4"/>
      <c r="B2" s="4"/>
      <c r="C2" s="4"/>
      <c r="D2" s="4"/>
      <c r="E2" s="4"/>
      <c r="F2" s="4"/>
      <c r="G2" s="4"/>
      <c r="H2" s="3" t="s">
        <v>1</v>
      </c>
    </row>
    <row r="3" spans="1:10" customFormat="1" ht="15" x14ac:dyDescent="0.25">
      <c r="A3" s="4"/>
      <c r="B3" s="4"/>
      <c r="C3" s="4"/>
      <c r="D3" s="4"/>
      <c r="E3" s="4"/>
      <c r="F3" s="4"/>
      <c r="G3" s="4"/>
      <c r="H3" s="3"/>
    </row>
    <row r="4" spans="1:10" customFormat="1" ht="23.25" x14ac:dyDescent="0.25">
      <c r="A4" s="4"/>
      <c r="B4" s="4" t="s">
        <v>2</v>
      </c>
      <c r="C4" s="53" t="s">
        <v>3</v>
      </c>
      <c r="D4" s="53"/>
      <c r="E4" s="53"/>
      <c r="F4" s="53"/>
      <c r="G4" s="53"/>
      <c r="H4" s="4"/>
      <c r="I4" s="5" t="s">
        <v>3</v>
      </c>
    </row>
    <row r="5" spans="1:10" customFormat="1" ht="10.5" customHeight="1" x14ac:dyDescent="0.25">
      <c r="A5" s="4"/>
      <c r="B5" s="4"/>
      <c r="C5" s="54" t="s">
        <v>4</v>
      </c>
      <c r="D5" s="54"/>
      <c r="E5" s="54"/>
      <c r="F5" s="54"/>
      <c r="G5" s="54"/>
      <c r="H5" s="4"/>
    </row>
    <row r="6" spans="1:10" customFormat="1" ht="17.25" customHeight="1" x14ac:dyDescent="0.25">
      <c r="A6" s="4"/>
      <c r="B6" s="4" t="s">
        <v>5</v>
      </c>
      <c r="C6" s="6"/>
      <c r="D6" s="6"/>
      <c r="E6" s="6"/>
      <c r="F6" s="6"/>
      <c r="G6" s="6"/>
      <c r="H6" s="4"/>
    </row>
    <row r="7" spans="1:10" customFormat="1" ht="17.25" customHeight="1" x14ac:dyDescent="0.25">
      <c r="A7" s="4"/>
      <c r="B7" s="4"/>
      <c r="C7" s="6"/>
      <c r="D7" s="6"/>
      <c r="E7" s="6"/>
      <c r="F7" s="6"/>
      <c r="G7" s="6"/>
      <c r="H7" s="4"/>
    </row>
    <row r="8" spans="1:10" customFormat="1" ht="17.25" customHeight="1" x14ac:dyDescent="0.25">
      <c r="A8" s="4"/>
      <c r="B8" s="31" t="s">
        <v>78</v>
      </c>
      <c r="C8" s="6"/>
      <c r="D8" s="6"/>
      <c r="E8" s="6"/>
      <c r="F8" s="6"/>
      <c r="G8" s="6"/>
      <c r="H8" s="4"/>
    </row>
    <row r="9" spans="1:10" customFormat="1" ht="17.25" customHeight="1" x14ac:dyDescent="0.25">
      <c r="A9" s="4"/>
      <c r="B9" s="4"/>
      <c r="C9" s="55"/>
      <c r="D9" s="55"/>
      <c r="E9" s="55"/>
      <c r="F9" s="55"/>
      <c r="G9" s="55"/>
      <c r="H9" s="4"/>
    </row>
    <row r="10" spans="1:10" customFormat="1" ht="11.25" customHeight="1" x14ac:dyDescent="0.25">
      <c r="A10" s="7"/>
      <c r="B10" s="7"/>
      <c r="C10" s="54" t="s">
        <v>6</v>
      </c>
      <c r="D10" s="54"/>
      <c r="E10" s="54"/>
      <c r="F10" s="54"/>
      <c r="G10" s="54"/>
      <c r="H10" s="7"/>
    </row>
    <row r="11" spans="1:10" customFormat="1" ht="11.25" customHeight="1" x14ac:dyDescent="0.25">
      <c r="A11" s="7"/>
      <c r="B11" s="7"/>
      <c r="C11" s="6"/>
      <c r="D11" s="6"/>
      <c r="E11" s="6"/>
      <c r="F11" s="6"/>
      <c r="G11" s="6"/>
      <c r="H11" s="7"/>
    </row>
    <row r="12" spans="1:10" customFormat="1" ht="18" x14ac:dyDescent="0.25">
      <c r="A12" s="7"/>
      <c r="B12" s="56" t="s">
        <v>77</v>
      </c>
      <c r="C12" s="56"/>
      <c r="D12" s="56"/>
      <c r="E12" s="56"/>
      <c r="F12" s="56"/>
      <c r="G12" s="56"/>
      <c r="H12" s="7"/>
    </row>
    <row r="13" spans="1:10" customFormat="1" ht="11.25" customHeight="1" x14ac:dyDescent="0.25">
      <c r="A13" s="7"/>
      <c r="B13" s="7"/>
      <c r="C13" s="6"/>
      <c r="D13" s="6"/>
      <c r="E13" s="6"/>
      <c r="F13" s="6"/>
      <c r="G13" s="6"/>
      <c r="H13" s="7"/>
    </row>
    <row r="14" spans="1:10" customFormat="1" ht="15" x14ac:dyDescent="0.25">
      <c r="A14" s="5"/>
      <c r="B14" s="44" t="s">
        <v>7</v>
      </c>
      <c r="C14" s="44"/>
      <c r="D14" s="44"/>
      <c r="E14" s="44"/>
      <c r="F14" s="44"/>
      <c r="G14" s="44"/>
      <c r="H14" s="5"/>
      <c r="J14" s="5" t="s">
        <v>7</v>
      </c>
    </row>
    <row r="15" spans="1:10" customFormat="1" ht="13.5" customHeight="1" x14ac:dyDescent="0.25">
      <c r="A15" s="8"/>
      <c r="B15" s="33" t="s">
        <v>8</v>
      </c>
      <c r="C15" s="33"/>
      <c r="D15" s="33"/>
      <c r="E15" s="33"/>
      <c r="F15" s="33"/>
      <c r="G15" s="33"/>
      <c r="H15" s="8"/>
    </row>
    <row r="16" spans="1:10" customFormat="1" ht="9.75" customHeight="1" x14ac:dyDescent="0.25">
      <c r="A16" s="4"/>
      <c r="B16" s="4"/>
      <c r="C16" s="4"/>
      <c r="D16" s="9"/>
      <c r="E16" s="9"/>
      <c r="F16" s="9"/>
      <c r="G16" s="10"/>
      <c r="H16" s="10"/>
    </row>
    <row r="17" spans="1:14" customFormat="1" ht="15" x14ac:dyDescent="0.25">
      <c r="A17" s="11"/>
      <c r="B17" s="45" t="s">
        <v>76</v>
      </c>
      <c r="C17" s="46"/>
      <c r="D17" s="46"/>
      <c r="E17" s="46"/>
      <c r="F17" s="46"/>
      <c r="G17" s="46"/>
      <c r="H17" s="46"/>
      <c r="K17" s="5" t="s">
        <v>9</v>
      </c>
    </row>
    <row r="18" spans="1:14" customFormat="1" ht="9.75" customHeight="1" x14ac:dyDescent="0.25">
      <c r="A18" s="4"/>
      <c r="B18" s="4"/>
      <c r="C18" s="4"/>
      <c r="D18" s="6"/>
      <c r="E18" s="6"/>
      <c r="F18" s="6"/>
      <c r="G18" s="6"/>
      <c r="H18" s="6"/>
    </row>
    <row r="19" spans="1:14" customFormat="1" ht="16.5" customHeight="1" x14ac:dyDescent="0.25">
      <c r="A19" s="47" t="s">
        <v>10</v>
      </c>
      <c r="B19" s="47" t="s">
        <v>11</v>
      </c>
      <c r="C19" s="47" t="s">
        <v>12</v>
      </c>
      <c r="D19" s="50" t="s">
        <v>13</v>
      </c>
      <c r="E19" s="51"/>
      <c r="F19" s="51"/>
      <c r="G19" s="51"/>
      <c r="H19" s="52"/>
    </row>
    <row r="20" spans="1:14" customFormat="1" ht="52.5" customHeight="1" x14ac:dyDescent="0.25">
      <c r="A20" s="48"/>
      <c r="B20" s="48"/>
      <c r="C20" s="48"/>
      <c r="D20" s="47" t="s">
        <v>14</v>
      </c>
      <c r="E20" s="47" t="s">
        <v>15</v>
      </c>
      <c r="F20" s="47" t="s">
        <v>16</v>
      </c>
      <c r="G20" s="47" t="s">
        <v>17</v>
      </c>
      <c r="H20" s="47" t="s">
        <v>18</v>
      </c>
    </row>
    <row r="21" spans="1:14" customFormat="1" ht="3.75" customHeight="1" x14ac:dyDescent="0.25">
      <c r="A21" s="49"/>
      <c r="B21" s="49"/>
      <c r="C21" s="49"/>
      <c r="D21" s="49"/>
      <c r="E21" s="49"/>
      <c r="F21" s="49"/>
      <c r="G21" s="49"/>
      <c r="H21" s="49"/>
    </row>
    <row r="22" spans="1:14" customFormat="1" ht="15" x14ac:dyDescent="0.25">
      <c r="A22" s="12">
        <v>1</v>
      </c>
      <c r="B22" s="12">
        <v>2</v>
      </c>
      <c r="C22" s="12">
        <v>3</v>
      </c>
      <c r="D22" s="12">
        <v>4</v>
      </c>
      <c r="E22" s="12">
        <v>5</v>
      </c>
      <c r="F22" s="12">
        <v>6</v>
      </c>
      <c r="G22" s="12">
        <v>7</v>
      </c>
      <c r="H22" s="12">
        <v>8</v>
      </c>
    </row>
    <row r="23" spans="1:14" customFormat="1" ht="15" x14ac:dyDescent="0.25">
      <c r="A23" s="41" t="s">
        <v>19</v>
      </c>
      <c r="B23" s="42"/>
      <c r="C23" s="42"/>
      <c r="D23" s="42"/>
      <c r="E23" s="42"/>
      <c r="F23" s="42"/>
      <c r="G23" s="42"/>
      <c r="H23" s="43"/>
      <c r="L23" s="13" t="s">
        <v>19</v>
      </c>
    </row>
    <row r="24" spans="1:14" customFormat="1" ht="15" x14ac:dyDescent="0.25">
      <c r="A24" s="14">
        <v>1</v>
      </c>
      <c r="B24" s="15" t="s">
        <v>20</v>
      </c>
      <c r="C24" s="15" t="s">
        <v>21</v>
      </c>
      <c r="D24" s="16">
        <v>32540.39</v>
      </c>
      <c r="E24" s="16">
        <v>6.07</v>
      </c>
      <c r="F24" s="16"/>
      <c r="G24" s="16"/>
      <c r="H24" s="16">
        <v>32546.46</v>
      </c>
      <c r="L24" s="13"/>
    </row>
    <row r="25" spans="1:14" customFormat="1" ht="15" x14ac:dyDescent="0.25">
      <c r="A25" s="17"/>
      <c r="B25" s="37" t="s">
        <v>22</v>
      </c>
      <c r="C25" s="38"/>
      <c r="D25" s="18">
        <v>32540.39</v>
      </c>
      <c r="E25" s="18">
        <v>6.07</v>
      </c>
      <c r="F25" s="19"/>
      <c r="G25" s="19"/>
      <c r="H25" s="19">
        <v>32546.46</v>
      </c>
      <c r="L25" s="13"/>
      <c r="M25" s="20" t="s">
        <v>22</v>
      </c>
    </row>
    <row r="26" spans="1:14" customFormat="1" ht="15" x14ac:dyDescent="0.25">
      <c r="A26" s="41" t="s">
        <v>23</v>
      </c>
      <c r="B26" s="42"/>
      <c r="C26" s="42"/>
      <c r="D26" s="42"/>
      <c r="E26" s="42"/>
      <c r="F26" s="42"/>
      <c r="G26" s="42"/>
      <c r="H26" s="43"/>
      <c r="L26" s="13" t="s">
        <v>23</v>
      </c>
      <c r="M26" s="20"/>
    </row>
    <row r="27" spans="1:14" customFormat="1" ht="15" x14ac:dyDescent="0.25">
      <c r="A27" s="17"/>
      <c r="B27" s="39" t="s">
        <v>24</v>
      </c>
      <c r="C27" s="40"/>
      <c r="D27" s="18">
        <v>32540.39</v>
      </c>
      <c r="E27" s="18">
        <v>6.07</v>
      </c>
      <c r="F27" s="19"/>
      <c r="G27" s="19"/>
      <c r="H27" s="19">
        <v>32546.46</v>
      </c>
      <c r="L27" s="13"/>
      <c r="M27" s="20"/>
      <c r="N27" s="21" t="s">
        <v>24</v>
      </c>
    </row>
    <row r="28" spans="1:14" customFormat="1" ht="15" x14ac:dyDescent="0.25">
      <c r="A28" s="41" t="s">
        <v>25</v>
      </c>
      <c r="B28" s="42"/>
      <c r="C28" s="42"/>
      <c r="D28" s="42"/>
      <c r="E28" s="42"/>
      <c r="F28" s="42"/>
      <c r="G28" s="42"/>
      <c r="H28" s="43"/>
      <c r="L28" s="13" t="s">
        <v>25</v>
      </c>
      <c r="M28" s="20"/>
      <c r="N28" s="21"/>
    </row>
    <row r="29" spans="1:14" customFormat="1" ht="33.75" x14ac:dyDescent="0.25">
      <c r="A29" s="14">
        <v>2</v>
      </c>
      <c r="B29" s="15" t="s">
        <v>26</v>
      </c>
      <c r="C29" s="15" t="s">
        <v>27</v>
      </c>
      <c r="D29" s="16">
        <v>390.48</v>
      </c>
      <c r="E29" s="16">
        <v>7.0000000000000007E-2</v>
      </c>
      <c r="F29" s="16"/>
      <c r="G29" s="16"/>
      <c r="H29" s="16">
        <v>390.55</v>
      </c>
      <c r="L29" s="13"/>
      <c r="M29" s="20"/>
      <c r="N29" s="21"/>
    </row>
    <row r="30" spans="1:14" customFormat="1" ht="15" x14ac:dyDescent="0.25">
      <c r="A30" s="12"/>
      <c r="B30" s="15"/>
      <c r="C30" s="15"/>
      <c r="D30" s="16" t="s">
        <v>28</v>
      </c>
      <c r="E30" s="16" t="s">
        <v>29</v>
      </c>
      <c r="F30" s="16"/>
      <c r="G30" s="16"/>
      <c r="H30" s="16"/>
      <c r="L30" s="13"/>
      <c r="M30" s="20"/>
      <c r="N30" s="21"/>
    </row>
    <row r="31" spans="1:14" customFormat="1" ht="15" x14ac:dyDescent="0.25">
      <c r="A31" s="17"/>
      <c r="B31" s="37" t="s">
        <v>30</v>
      </c>
      <c r="C31" s="38"/>
      <c r="D31" s="18">
        <v>390.48</v>
      </c>
      <c r="E31" s="18">
        <v>7.0000000000000007E-2</v>
      </c>
      <c r="F31" s="19"/>
      <c r="G31" s="19"/>
      <c r="H31" s="19">
        <v>390.55</v>
      </c>
      <c r="L31" s="13"/>
      <c r="M31" s="20" t="s">
        <v>30</v>
      </c>
      <c r="N31" s="21"/>
    </row>
    <row r="32" spans="1:14" customFormat="1" ht="15" x14ac:dyDescent="0.25">
      <c r="A32" s="17"/>
      <c r="B32" s="39" t="s">
        <v>31</v>
      </c>
      <c r="C32" s="40"/>
      <c r="D32" s="18">
        <v>32930.870000000003</v>
      </c>
      <c r="E32" s="18">
        <v>6.14</v>
      </c>
      <c r="F32" s="19"/>
      <c r="G32" s="19"/>
      <c r="H32" s="19">
        <v>32937.01</v>
      </c>
      <c r="L32" s="13"/>
      <c r="M32" s="20"/>
      <c r="N32" s="21" t="s">
        <v>31</v>
      </c>
    </row>
    <row r="33" spans="1:21" customFormat="1" ht="15" x14ac:dyDescent="0.25">
      <c r="A33" s="41" t="s">
        <v>32</v>
      </c>
      <c r="B33" s="42"/>
      <c r="C33" s="42"/>
      <c r="D33" s="42"/>
      <c r="E33" s="42"/>
      <c r="F33" s="42"/>
      <c r="G33" s="42"/>
      <c r="H33" s="43"/>
      <c r="L33" s="13" t="s">
        <v>32</v>
      </c>
      <c r="M33" s="20"/>
      <c r="N33" s="21"/>
    </row>
    <row r="34" spans="1:21" customFormat="1" ht="45" x14ac:dyDescent="0.25">
      <c r="A34" s="14">
        <v>3</v>
      </c>
      <c r="B34" s="15" t="s">
        <v>33</v>
      </c>
      <c r="C34" s="15" t="s">
        <v>34</v>
      </c>
      <c r="D34" s="16">
        <v>749.84</v>
      </c>
      <c r="E34" s="16">
        <v>0.14000000000000001</v>
      </c>
      <c r="F34" s="16"/>
      <c r="G34" s="16"/>
      <c r="H34" s="16">
        <v>749.98</v>
      </c>
      <c r="L34" s="13"/>
      <c r="M34" s="20"/>
      <c r="N34" s="21"/>
    </row>
    <row r="35" spans="1:21" customFormat="1" ht="15" x14ac:dyDescent="0.25">
      <c r="A35" s="12"/>
      <c r="B35" s="15"/>
      <c r="C35" s="15"/>
      <c r="D35" s="16" t="s">
        <v>35</v>
      </c>
      <c r="E35" s="16" t="s">
        <v>36</v>
      </c>
      <c r="F35" s="16"/>
      <c r="G35" s="16"/>
      <c r="H35" s="16"/>
      <c r="L35" s="13"/>
      <c r="M35" s="20"/>
      <c r="N35" s="21"/>
    </row>
    <row r="36" spans="1:21" customFormat="1" ht="15" x14ac:dyDescent="0.25">
      <c r="A36" s="14">
        <v>4</v>
      </c>
      <c r="B36" s="15" t="s">
        <v>37</v>
      </c>
      <c r="C36" s="15" t="s">
        <v>38</v>
      </c>
      <c r="D36" s="16"/>
      <c r="E36" s="16"/>
      <c r="F36" s="16"/>
      <c r="G36" s="16">
        <v>2805.58</v>
      </c>
      <c r="H36" s="16">
        <v>2805.58</v>
      </c>
      <c r="L36" s="13"/>
      <c r="M36" s="20"/>
      <c r="N36" s="21"/>
    </row>
    <row r="37" spans="1:21" customFormat="1" ht="15" x14ac:dyDescent="0.25">
      <c r="A37" s="17"/>
      <c r="B37" s="37" t="s">
        <v>39</v>
      </c>
      <c r="C37" s="38"/>
      <c r="D37" s="18">
        <v>749.84</v>
      </c>
      <c r="E37" s="18">
        <v>0.14000000000000001</v>
      </c>
      <c r="F37" s="19"/>
      <c r="G37" s="19">
        <v>2805.58</v>
      </c>
      <c r="H37" s="19">
        <v>3555.56</v>
      </c>
      <c r="L37" s="13"/>
      <c r="M37" s="20" t="s">
        <v>39</v>
      </c>
      <c r="N37" s="21"/>
    </row>
    <row r="38" spans="1:21" customFormat="1" ht="15" x14ac:dyDescent="0.25">
      <c r="A38" s="17"/>
      <c r="B38" s="39" t="s">
        <v>41</v>
      </c>
      <c r="C38" s="40"/>
      <c r="D38" s="18">
        <v>33680.71</v>
      </c>
      <c r="E38" s="18">
        <v>6.28</v>
      </c>
      <c r="F38" s="19"/>
      <c r="G38" s="19">
        <v>2805.58</v>
      </c>
      <c r="H38" s="19">
        <v>36492.57</v>
      </c>
      <c r="L38" s="13"/>
      <c r="M38" s="20"/>
      <c r="N38" s="21" t="s">
        <v>40</v>
      </c>
    </row>
    <row r="39" spans="1:21" customFormat="1" ht="15" x14ac:dyDescent="0.25">
      <c r="A39" s="41" t="s">
        <v>42</v>
      </c>
      <c r="B39" s="42"/>
      <c r="C39" s="42"/>
      <c r="D39" s="42"/>
      <c r="E39" s="42"/>
      <c r="F39" s="42"/>
      <c r="G39" s="42"/>
      <c r="H39" s="43"/>
      <c r="L39" s="13" t="s">
        <v>42</v>
      </c>
      <c r="M39" s="20"/>
      <c r="N39" s="21"/>
    </row>
    <row r="40" spans="1:21" customFormat="1" ht="33.75" x14ac:dyDescent="0.25">
      <c r="A40" s="14">
        <v>6</v>
      </c>
      <c r="B40" s="15" t="s">
        <v>43</v>
      </c>
      <c r="C40" s="15" t="s">
        <v>44</v>
      </c>
      <c r="D40" s="16">
        <v>673.61</v>
      </c>
      <c r="E40" s="16">
        <v>0.13</v>
      </c>
      <c r="F40" s="16"/>
      <c r="G40" s="16">
        <f>G38*0.02</f>
        <v>56.111600000000003</v>
      </c>
      <c r="H40" s="16">
        <f>D40+E40+G40</f>
        <v>729.85159999999996</v>
      </c>
      <c r="L40" s="13"/>
      <c r="M40" s="20"/>
      <c r="N40" s="21"/>
    </row>
    <row r="41" spans="1:21" customFormat="1" ht="15" x14ac:dyDescent="0.25">
      <c r="A41" s="12"/>
      <c r="B41" s="15"/>
      <c r="C41" s="15"/>
      <c r="D41" s="16" t="s">
        <v>45</v>
      </c>
      <c r="E41" s="16" t="s">
        <v>46</v>
      </c>
      <c r="F41" s="16" t="s">
        <v>47</v>
      </c>
      <c r="G41" s="16" t="s">
        <v>48</v>
      </c>
      <c r="H41" s="16"/>
      <c r="L41" s="13"/>
      <c r="M41" s="20"/>
      <c r="N41" s="21"/>
    </row>
    <row r="42" spans="1:21" customFormat="1" ht="15" x14ac:dyDescent="0.25">
      <c r="A42" s="17"/>
      <c r="B42" s="37" t="s">
        <v>49</v>
      </c>
      <c r="C42" s="38"/>
      <c r="D42" s="18">
        <v>673.61</v>
      </c>
      <c r="E42" s="18">
        <v>0.13</v>
      </c>
      <c r="F42" s="19"/>
      <c r="G42" s="19">
        <v>56.11</v>
      </c>
      <c r="H42" s="19">
        <v>729.85</v>
      </c>
      <c r="L42" s="13"/>
      <c r="M42" s="20" t="s">
        <v>49</v>
      </c>
      <c r="N42" s="21"/>
    </row>
    <row r="43" spans="1:21" customFormat="1" ht="15" x14ac:dyDescent="0.25">
      <c r="A43" s="17"/>
      <c r="B43" s="39" t="s">
        <v>50</v>
      </c>
      <c r="C43" s="40"/>
      <c r="D43" s="18">
        <v>34354.32</v>
      </c>
      <c r="E43" s="18">
        <v>6.41</v>
      </c>
      <c r="F43" s="19"/>
      <c r="G43" s="19">
        <f>G38+G42</f>
        <v>2861.69</v>
      </c>
      <c r="H43" s="19">
        <f>D43+E43+G43</f>
        <v>37222.420000000006</v>
      </c>
      <c r="L43" s="13"/>
      <c r="M43" s="20"/>
      <c r="N43" s="21" t="s">
        <v>50</v>
      </c>
    </row>
    <row r="44" spans="1:21" customFormat="1" ht="15" x14ac:dyDescent="0.25">
      <c r="A44" s="41" t="s">
        <v>51</v>
      </c>
      <c r="B44" s="42"/>
      <c r="C44" s="42"/>
      <c r="D44" s="42"/>
      <c r="E44" s="42"/>
      <c r="F44" s="42"/>
      <c r="G44" s="42"/>
      <c r="H44" s="43"/>
      <c r="L44" s="13" t="s">
        <v>51</v>
      </c>
      <c r="M44" s="20"/>
      <c r="N44" s="21"/>
    </row>
    <row r="45" spans="1:21" customFormat="1" ht="15" x14ac:dyDescent="0.25">
      <c r="A45" s="14">
        <v>7</v>
      </c>
      <c r="B45" s="15" t="s">
        <v>52</v>
      </c>
      <c r="C45" s="15" t="s">
        <v>53</v>
      </c>
      <c r="D45" s="16">
        <v>6870.86</v>
      </c>
      <c r="E45" s="16">
        <v>1.28</v>
      </c>
      <c r="F45" s="16"/>
      <c r="G45" s="16">
        <f>G43*0.2</f>
        <v>572.33800000000008</v>
      </c>
      <c r="H45" s="16">
        <f>D45+E45+G45</f>
        <v>7444.4779999999992</v>
      </c>
      <c r="L45" s="13"/>
      <c r="M45" s="20"/>
      <c r="N45" s="21"/>
    </row>
    <row r="46" spans="1:21" customFormat="1" ht="15" x14ac:dyDescent="0.25">
      <c r="A46" s="12"/>
      <c r="B46" s="15"/>
      <c r="C46" s="15"/>
      <c r="D46" s="16" t="s">
        <v>54</v>
      </c>
      <c r="E46" s="16" t="s">
        <v>55</v>
      </c>
      <c r="F46" s="16" t="s">
        <v>56</v>
      </c>
      <c r="G46" s="16" t="s">
        <v>57</v>
      </c>
      <c r="H46" s="16"/>
      <c r="L46" s="13"/>
      <c r="M46" s="20"/>
      <c r="N46" s="21"/>
    </row>
    <row r="47" spans="1:21" customFormat="1" ht="15" x14ac:dyDescent="0.25">
      <c r="A47" s="17"/>
      <c r="B47" s="37" t="s">
        <v>58</v>
      </c>
      <c r="C47" s="38"/>
      <c r="D47" s="18">
        <v>6870.86</v>
      </c>
      <c r="E47" s="18">
        <v>1.28</v>
      </c>
      <c r="F47" s="19"/>
      <c r="G47" s="19">
        <v>572.34</v>
      </c>
      <c r="H47" s="19">
        <v>7444.48</v>
      </c>
      <c r="L47" s="13"/>
      <c r="M47" s="20" t="s">
        <v>58</v>
      </c>
      <c r="N47" s="21"/>
    </row>
    <row r="48" spans="1:21" customFormat="1" ht="15" x14ac:dyDescent="0.25">
      <c r="A48" s="17"/>
      <c r="B48" s="39" t="s">
        <v>69</v>
      </c>
      <c r="C48" s="40"/>
      <c r="D48" s="18">
        <v>41225.18</v>
      </c>
      <c r="E48" s="18">
        <v>7.69</v>
      </c>
      <c r="F48" s="19"/>
      <c r="G48" s="19">
        <f>G43+G47</f>
        <v>3434.03</v>
      </c>
      <c r="H48" s="19">
        <f>D48+E48+G48</f>
        <v>44666.9</v>
      </c>
      <c r="L48" s="13"/>
      <c r="M48" s="20"/>
      <c r="N48" s="21" t="s">
        <v>59</v>
      </c>
      <c r="U48" s="32"/>
    </row>
    <row r="49" spans="1:20" customFormat="1" ht="34.5" customHeight="1" x14ac:dyDescent="0.25">
      <c r="A49" s="17"/>
      <c r="B49" s="59" t="s">
        <v>71</v>
      </c>
      <c r="C49" s="38"/>
      <c r="D49" s="26">
        <v>1.0529999999999999</v>
      </c>
      <c r="E49" s="26">
        <v>1.0529999999999999</v>
      </c>
      <c r="F49" s="27"/>
      <c r="G49" s="27">
        <v>1.0529999999999999</v>
      </c>
      <c r="H49" s="27"/>
      <c r="L49" s="13"/>
      <c r="M49" s="20"/>
      <c r="N49" s="21"/>
    </row>
    <row r="50" spans="1:20" customFormat="1" ht="15" x14ac:dyDescent="0.25">
      <c r="A50" s="17"/>
      <c r="B50" s="60" t="s">
        <v>70</v>
      </c>
      <c r="C50" s="40"/>
      <c r="D50" s="18">
        <v>43410.12</v>
      </c>
      <c r="E50" s="18">
        <f>E48*1.053</f>
        <v>8.0975699999999993</v>
      </c>
      <c r="F50" s="18"/>
      <c r="G50" s="18">
        <f>G48*G49</f>
        <v>3616.03359</v>
      </c>
      <c r="H50" s="18">
        <f>D50+E50+G50</f>
        <v>47034.25116</v>
      </c>
      <c r="L50" s="13"/>
      <c r="M50" s="20"/>
      <c r="N50" s="21"/>
    </row>
    <row r="51" spans="1:20" customFormat="1" ht="35.25" customHeight="1" x14ac:dyDescent="0.25">
      <c r="A51" s="17"/>
      <c r="B51" s="59" t="s">
        <v>72</v>
      </c>
      <c r="C51" s="38"/>
      <c r="D51" s="26">
        <v>1.048</v>
      </c>
      <c r="E51" s="26">
        <v>1.048</v>
      </c>
      <c r="F51" s="27"/>
      <c r="G51" s="27">
        <v>1.048</v>
      </c>
      <c r="H51" s="27"/>
      <c r="L51" s="13"/>
      <c r="M51" s="20"/>
      <c r="N51" s="21"/>
    </row>
    <row r="52" spans="1:20" customFormat="1" ht="15" x14ac:dyDescent="0.25">
      <c r="A52" s="17"/>
      <c r="B52" s="60" t="s">
        <v>73</v>
      </c>
      <c r="C52" s="40"/>
      <c r="D52" s="18">
        <f>D50*1.048</f>
        <v>45493.805760000003</v>
      </c>
      <c r="E52" s="18">
        <f>E50*1.048</f>
        <v>8.4862533599999992</v>
      </c>
      <c r="F52" s="19"/>
      <c r="G52" s="19">
        <f>G50*G51</f>
        <v>3789.60320232</v>
      </c>
      <c r="H52" s="19">
        <f>D52+E52+G52</f>
        <v>49291.895215680008</v>
      </c>
      <c r="L52" s="13"/>
      <c r="M52" s="20"/>
      <c r="N52" s="21"/>
    </row>
    <row r="53" spans="1:20" ht="70.5" customHeight="1" x14ac:dyDescent="0.2">
      <c r="A53" s="17"/>
      <c r="B53" s="61" t="s">
        <v>74</v>
      </c>
      <c r="C53" s="62"/>
      <c r="D53" s="30">
        <v>1.0227413999999999</v>
      </c>
      <c r="E53" s="30">
        <v>1.0227413999999999</v>
      </c>
      <c r="F53" s="30"/>
      <c r="G53" s="30">
        <v>1.0227413999999999</v>
      </c>
      <c r="H53" s="30">
        <v>1.0227413999999999</v>
      </c>
    </row>
    <row r="54" spans="1:20" ht="11.25" customHeight="1" x14ac:dyDescent="0.2">
      <c r="A54" s="17"/>
      <c r="B54" s="57" t="s">
        <v>75</v>
      </c>
      <c r="C54" s="58"/>
      <c r="D54" s="18">
        <f>D52*D53</f>
        <v>46528.398594310464</v>
      </c>
      <c r="E54" s="18">
        <f>E52*E53</f>
        <v>8.6792426421611033</v>
      </c>
      <c r="F54" s="19"/>
      <c r="G54" s="19">
        <f>G52*G53</f>
        <v>3875.7840845852397</v>
      </c>
      <c r="H54" s="19">
        <f>D54+E54+F54+G54</f>
        <v>50412.861921537864</v>
      </c>
    </row>
    <row r="55" spans="1:20" ht="11.25" customHeight="1" x14ac:dyDescent="0.2">
      <c r="A55" s="24"/>
      <c r="B55" s="25"/>
      <c r="C55" s="25"/>
      <c r="D55" s="28"/>
      <c r="E55" s="28"/>
      <c r="F55" s="29"/>
      <c r="G55" s="29"/>
      <c r="H55" s="29"/>
    </row>
    <row r="56" spans="1:20" ht="11.25" customHeight="1" x14ac:dyDescent="0.2">
      <c r="A56" s="24"/>
      <c r="B56" s="25"/>
      <c r="C56" s="25"/>
      <c r="D56" s="28"/>
      <c r="E56" s="28"/>
      <c r="F56" s="29"/>
      <c r="G56" s="29"/>
      <c r="H56" s="29"/>
    </row>
    <row r="57" spans="1:20" customFormat="1" ht="15" x14ac:dyDescent="0.25">
      <c r="A57" s="22" t="s">
        <v>60</v>
      </c>
      <c r="B57" s="4"/>
      <c r="D57" s="23"/>
      <c r="E57" s="35"/>
      <c r="F57" s="35"/>
      <c r="G57" s="35"/>
      <c r="H57" s="35"/>
      <c r="O57" s="5" t="s">
        <v>61</v>
      </c>
    </row>
    <row r="58" spans="1:20" customFormat="1" ht="15" customHeight="1" x14ac:dyDescent="0.25">
      <c r="A58" s="4"/>
      <c r="B58" s="4"/>
      <c r="C58" s="33" t="s">
        <v>62</v>
      </c>
      <c r="D58" s="33"/>
      <c r="E58" s="33"/>
      <c r="F58" s="33"/>
      <c r="G58" s="33"/>
      <c r="H58" s="33"/>
    </row>
    <row r="59" spans="1:20" customFormat="1" ht="15" x14ac:dyDescent="0.25">
      <c r="A59" s="22" t="s">
        <v>63</v>
      </c>
      <c r="B59" s="4"/>
      <c r="D59" s="23"/>
      <c r="E59" s="35"/>
      <c r="F59" s="35"/>
      <c r="G59" s="35"/>
      <c r="H59" s="35"/>
      <c r="P59" s="5" t="s">
        <v>64</v>
      </c>
    </row>
    <row r="60" spans="1:20" customFormat="1" ht="15" customHeight="1" x14ac:dyDescent="0.25">
      <c r="A60" s="4"/>
      <c r="B60" s="4"/>
      <c r="C60" s="33" t="s">
        <v>62</v>
      </c>
      <c r="D60" s="33"/>
      <c r="E60" s="33"/>
      <c r="F60" s="33"/>
      <c r="G60" s="33"/>
      <c r="H60" s="33"/>
    </row>
    <row r="61" spans="1:20" customFormat="1" ht="15" x14ac:dyDescent="0.25">
      <c r="A61" s="36" t="s">
        <v>65</v>
      </c>
      <c r="B61" s="36"/>
      <c r="C61" s="36"/>
      <c r="D61" s="36"/>
      <c r="E61" s="35"/>
      <c r="F61" s="35"/>
      <c r="G61" s="35"/>
      <c r="H61" s="35"/>
      <c r="Q61" s="5" t="s">
        <v>65</v>
      </c>
      <c r="R61" s="5" t="s">
        <v>66</v>
      </c>
    </row>
    <row r="62" spans="1:20" customFormat="1" ht="15" customHeight="1" x14ac:dyDescent="0.25">
      <c r="A62" s="4"/>
      <c r="B62" s="4"/>
      <c r="C62" s="33" t="s">
        <v>62</v>
      </c>
      <c r="D62" s="33"/>
      <c r="E62" s="33"/>
      <c r="F62" s="33"/>
      <c r="G62" s="33"/>
      <c r="H62" s="33"/>
    </row>
    <row r="63" spans="1:20" customFormat="1" ht="15" x14ac:dyDescent="0.25">
      <c r="A63" s="22" t="s">
        <v>2</v>
      </c>
      <c r="B63" s="4"/>
      <c r="C63" s="34"/>
      <c r="D63" s="34"/>
      <c r="E63" s="35"/>
      <c r="F63" s="35"/>
      <c r="G63" s="35"/>
      <c r="H63" s="35"/>
      <c r="S63" s="5" t="s">
        <v>66</v>
      </c>
      <c r="T63" s="5" t="s">
        <v>66</v>
      </c>
    </row>
    <row r="64" spans="1:20" customFormat="1" ht="15" x14ac:dyDescent="0.25">
      <c r="A64" s="4"/>
      <c r="B64" s="4"/>
      <c r="C64" s="33" t="s">
        <v>67</v>
      </c>
      <c r="D64" s="33"/>
      <c r="E64" s="33"/>
      <c r="F64" s="33"/>
      <c r="G64" s="33"/>
      <c r="H64" s="33"/>
    </row>
    <row r="65" spans="1:20" customFormat="1" ht="15" x14ac:dyDescent="0.25">
      <c r="A65" s="22" t="s">
        <v>68</v>
      </c>
      <c r="B65" s="4"/>
      <c r="C65" s="34"/>
      <c r="D65" s="34"/>
      <c r="E65" s="35"/>
      <c r="F65" s="35"/>
      <c r="G65" s="35"/>
      <c r="H65" s="35"/>
      <c r="S65" s="5" t="s">
        <v>66</v>
      </c>
      <c r="T65" s="5" t="s">
        <v>66</v>
      </c>
    </row>
    <row r="66" spans="1:20" customFormat="1" ht="15" x14ac:dyDescent="0.25">
      <c r="A66" s="4"/>
      <c r="B66" s="4"/>
      <c r="C66" s="33" t="s">
        <v>67</v>
      </c>
      <c r="D66" s="33"/>
      <c r="E66" s="33"/>
      <c r="F66" s="33"/>
      <c r="G66" s="33"/>
      <c r="H66" s="33"/>
    </row>
  </sheetData>
  <mergeCells count="52">
    <mergeCell ref="B54:C54"/>
    <mergeCell ref="B49:C49"/>
    <mergeCell ref="B50:C50"/>
    <mergeCell ref="B51:C51"/>
    <mergeCell ref="B52:C52"/>
    <mergeCell ref="B53:C53"/>
    <mergeCell ref="C4:G4"/>
    <mergeCell ref="C5:G5"/>
    <mergeCell ref="C9:G9"/>
    <mergeCell ref="C10:G10"/>
    <mergeCell ref="B12:G12"/>
    <mergeCell ref="B14:G14"/>
    <mergeCell ref="B15:G15"/>
    <mergeCell ref="B17:H17"/>
    <mergeCell ref="A19:A21"/>
    <mergeCell ref="B19:B21"/>
    <mergeCell ref="C19:C21"/>
    <mergeCell ref="D19:H19"/>
    <mergeCell ref="D20:D21"/>
    <mergeCell ref="E20:E21"/>
    <mergeCell ref="F20:F21"/>
    <mergeCell ref="G20:G21"/>
    <mergeCell ref="H20:H21"/>
    <mergeCell ref="A23:H23"/>
    <mergeCell ref="B25:C25"/>
    <mergeCell ref="A26:H26"/>
    <mergeCell ref="B27:C27"/>
    <mergeCell ref="A28:H28"/>
    <mergeCell ref="B31:C31"/>
    <mergeCell ref="B32:C32"/>
    <mergeCell ref="A33:H33"/>
    <mergeCell ref="B37:C37"/>
    <mergeCell ref="A39:H39"/>
    <mergeCell ref="B38:C38"/>
    <mergeCell ref="B42:C42"/>
    <mergeCell ref="B43:C43"/>
    <mergeCell ref="A44:H44"/>
    <mergeCell ref="B47:C47"/>
    <mergeCell ref="B48:C48"/>
    <mergeCell ref="E57:H57"/>
    <mergeCell ref="C58:H58"/>
    <mergeCell ref="E59:H59"/>
    <mergeCell ref="C60:H60"/>
    <mergeCell ref="A61:D61"/>
    <mergeCell ref="E61:H61"/>
    <mergeCell ref="C66:H66"/>
    <mergeCell ref="C62:H62"/>
    <mergeCell ref="C63:D63"/>
    <mergeCell ref="E63:H63"/>
    <mergeCell ref="C64:H64"/>
    <mergeCell ref="C65:D65"/>
    <mergeCell ref="E65:H65"/>
  </mergeCells>
  <printOptions horizontalCentered="1"/>
  <pageMargins left="0.70866143703460704" right="0.70866143703460704" top="0.74803149700164795" bottom="0.74803149700164795" header="0.31496062874794001" footer="0.31496062874794001"/>
  <pageSetup paperSize="9" scale="81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+ФК Сводный сметный расчет в те</vt:lpstr>
      <vt:lpstr>'+ФК Сводный сметный расчет в те'!Заголовки_для_печати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</dc:creator>
  <cp:lastModifiedBy>7</cp:lastModifiedBy>
  <cp:lastPrinted>2023-04-10T11:48:29Z</cp:lastPrinted>
  <dcterms:created xsi:type="dcterms:W3CDTF">2020-09-30T08:50:27Z</dcterms:created>
  <dcterms:modified xsi:type="dcterms:W3CDTF">2024-03-22T05:58:46Z</dcterms:modified>
</cp:coreProperties>
</file>