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<sst xmlns="http://schemas.openxmlformats.org/spreadsheetml/2006/main" count="98" uniqueCount="60">
  <si>
    <t>Обоснование и расчет начальной (максимальной) цены договора, (НМЦД)</t>
  </si>
  <si>
    <t>Предмет закупки: Лекарственные препараты</t>
  </si>
  <si>
    <r>
      <t xml:space="preserve">Используемый метод опеределения НМЦД: </t>
    </r>
    <r>
      <rPr>
        <sz val="10"/>
        <color indexed="8"/>
        <rFont val="Times New Roman"/>
        <family val="1"/>
      </rPr>
      <t>метод сопоставимых рыноных цен (анализ рынка)</t>
    </r>
  </si>
  <si>
    <r>
      <t xml:space="preserve">Обоснование выбранного метода обоснования НМЦД: </t>
    </r>
    <r>
      <rPr>
        <sz val="10"/>
        <color indexed="8"/>
        <rFont val="Times New Roman"/>
        <family val="1"/>
      </rPr>
      <t>указанный метод был выбран ввиду того, что является приоритетным по отношению к остальным методам и закупаемые услуги в широком ассортименте представлены на функционирующем рынке</t>
    </r>
  </si>
  <si>
    <t xml:space="preserve"> </t>
  </si>
  <si>
    <t>№</t>
  </si>
  <si>
    <t>Наименование</t>
  </si>
  <si>
    <t>Ед. изм</t>
  </si>
  <si>
    <t>Кол-во</t>
  </si>
  <si>
    <t>Коммерческие предложения (руб./ед.изм.)</t>
  </si>
  <si>
    <t>Оценка однородности совокупности значений выявленных цен, используемых в расчете НМЦД</t>
  </si>
  <si>
    <t xml:space="preserve">Определение НМЦД </t>
  </si>
  <si>
    <t>Цена 1</t>
  </si>
  <si>
    <t>Цена 2</t>
  </si>
  <si>
    <t xml:space="preserve">Цена 3 </t>
  </si>
  <si>
    <t>Средняя арифметическая цена за единицу</t>
  </si>
  <si>
    <t>Среднее квадратичное отклонение</t>
  </si>
  <si>
    <r>
      <t xml:space="preserve">коэффициент вариации цен V (%)          
</t>
    </r>
    <r>
      <rPr>
        <i/>
        <sz val="9"/>
        <color indexed="8"/>
        <rFont val="Times New Roman"/>
        <family val="1"/>
      </rPr>
      <t>(не должен превышать 33%)</t>
    </r>
    <r>
      <rPr>
        <i/>
        <vertAlign val="superscript"/>
        <sz val="9"/>
        <color indexed="8"/>
        <rFont val="Times New Roman"/>
        <family val="1"/>
      </rPr>
      <t>1</t>
    </r>
  </si>
  <si>
    <t>Средняя цена за единицу</t>
  </si>
  <si>
    <t xml:space="preserve">Расчет НМЦД по формуле                                 НМЦД = v*ц
v - количество (объем) закупаемого товара (рабо-ты, услуги);
 ц - средняя цена за еди-ницу
</t>
  </si>
  <si>
    <t>уп</t>
  </si>
  <si>
    <t xml:space="preserve">Цефтриаксон 1,0 порошок для приготовления раствора в/в и в/м введения №50фл </t>
  </si>
  <si>
    <t>Амикацин 250 мг порошок для приготовления раствора для в/в и в/м введения №50фл</t>
  </si>
  <si>
    <t>Амикацин 500 мг порошок для приготовления раствора для в/в и в/м введения №50фл</t>
  </si>
  <si>
    <t xml:space="preserve">Азитромицин таблетки 500мг №3 </t>
  </si>
  <si>
    <t xml:space="preserve">Цефоперазон + Сульбактам 500 мг+500 мг порошок для приготовления раствора для в/в и в/м введения №1 </t>
  </si>
  <si>
    <t xml:space="preserve">Имидазолилэтанамид пентандиовой кислоты (ингавирин) 90 мг №10 </t>
  </si>
  <si>
    <t xml:space="preserve">Флуконазол капсулы 50мг №7 </t>
  </si>
  <si>
    <t xml:space="preserve">Раствор натрия хлорида 0,9%-100,0 </t>
  </si>
  <si>
    <t>Раствор натрия хлорида 0,9%-250,0</t>
  </si>
  <si>
    <t xml:space="preserve">Раствор натрия хлорида 0,9%-500,0 </t>
  </si>
  <si>
    <t>Раствор натрия хлорида 0,9%-10,0 №10</t>
  </si>
  <si>
    <t xml:space="preserve">Раствор Рингера 250,0 </t>
  </si>
  <si>
    <t xml:space="preserve">Раствор Рингера 500,0 </t>
  </si>
  <si>
    <t xml:space="preserve"> Раствор декстрозы 5%-100,0 </t>
  </si>
  <si>
    <t>Раствор декстрозы 5%-250,0</t>
  </si>
  <si>
    <t xml:space="preserve">Раствор декстрозы 5%-500,0 </t>
  </si>
  <si>
    <t xml:space="preserve">Раствор декстрозы 10%-250,0 </t>
  </si>
  <si>
    <t xml:space="preserve">Раствор декстрозы 10%-500,0 </t>
  </si>
  <si>
    <t>Раствор желатина 500,0</t>
  </si>
  <si>
    <t xml:space="preserve">Раствор стерофундина 500,0 </t>
  </si>
  <si>
    <t xml:space="preserve">Раствор аминоплазмаля 10%-500 мл </t>
  </si>
  <si>
    <r>
      <t xml:space="preserve">     </t>
    </r>
    <r>
      <rPr>
        <vertAlign val="superscript"/>
        <sz val="10"/>
        <color indexed="8"/>
        <rFont val="Times New Roman"/>
        <family val="1"/>
      </rPr>
      <t xml:space="preserve">1 </t>
    </r>
    <r>
      <rPr>
        <sz val="10"/>
        <color indexed="8"/>
        <rFont val="Times New Roman"/>
        <family val="1"/>
      </rPr>
      <t xml:space="preserve">Коэффициент вариации цены не превышает 33%, следовательно используемые для расчета цены являются однородными – проведение дополнительных исследований ценовой информации не требуется. </t>
    </r>
  </si>
  <si>
    <r>
      <t xml:space="preserve">Начальная (максимальная) цена договора: </t>
    </r>
    <r>
      <rPr>
        <b/>
        <sz val="10"/>
        <rFont val="Times New Roman"/>
        <family val="1"/>
      </rPr>
      <t>1 640 524 (один миллион шестьсот сорок тысяч пятьсот двадцать четыре ) рубль 66 копеек.</t>
    </r>
    <r>
      <rPr>
        <sz val="10"/>
        <rFont val="Times New Roman"/>
        <family val="1"/>
      </rPr>
      <t xml:space="preserve">
Оплата поставки товара, выполнения работы или оказания услуги осуществляется по цене единицы товара, работы, услуги исходя из количества товара, поставка которого будет осуществлена в ходе исполнения договора, объема фактически выполненной работы или оказанной услуги, но в размере, не превышающем максимального значения цены договора, указанного в извещении об осуществлении закупки и документации о закупке.
Цены указаны с учетом НДС.
</t>
    </r>
  </si>
  <si>
    <t xml:space="preserve"> Раствор липофундина 20%-500 мл </t>
  </si>
  <si>
    <t>Раствор декстроза для в/в введения, 400 мг/мл, 10 мл-ампулы (10)</t>
  </si>
  <si>
    <t>Раствор Натрия ацетат+натрия хлоид</t>
  </si>
  <si>
    <t>Раствор Калия хлорид+натрия ацетат+натрия хлоид</t>
  </si>
  <si>
    <t>Цефтриаксон 0,25г порошок для приготовления раствора для в/в и в/м введения №50(фл)</t>
  </si>
  <si>
    <t>Раствор Ципрофлоксацина 2мг/мл – 100,0 №44конт</t>
  </si>
  <si>
    <t>Раствор Метронидазола 5мг/мл -100,0 №44бут</t>
  </si>
  <si>
    <t>Азитромицин 500мг лиофилизат для приготовления раствора для инфузий №5фл</t>
  </si>
  <si>
    <t xml:space="preserve">Ванкомицин 1,0 лиофилизат для приготовления раствора для инфузий №1фл </t>
  </si>
  <si>
    <t>Раствор Левофлоксацина 5 мг/мл 100мл №1фл</t>
  </si>
  <si>
    <t>Амоксициллин + Клавулановая кислота 1000мг+200мг, 1200мг порошок для приготовления раствора для в/в введения №1фл</t>
  </si>
  <si>
    <t xml:space="preserve">Раствор Гентамицина 40 мг/мл – 2,0 №10амп </t>
  </si>
  <si>
    <t>Цефепим 1,0 порошок для приготовления раствора для в/в и в/м введения №1фл</t>
  </si>
  <si>
    <t xml:space="preserve">Раствор Линкомицина для инфузий и в/м введения 300 мг/мл – 1,0 №10амп </t>
  </si>
  <si>
    <t xml:space="preserve">Флуконазол капсулы 150мг №4 </t>
  </si>
  <si>
    <t>Ампициллин + сульбактам 1000мг+500мг, 1500мг порошок для приготовления раствора для в/в и в/м введения №1фл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</si>
</sst>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\₽* #,##0_-;_-\₽* &quot;-&quot;_-;_-@_-"/>
    <numFmt numFmtId="169" formatCode="_-* #,##0_-;\-* #,##0_-;_-* &quot;-&quot;_-;_-@_-"/>
    <numFmt numFmtId="170" formatCode="_-\₽* #,##0.00_-;\-\₽* #,##0.00_-;_-\₽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#,##0.00_р_."/>
  </numFmts>
  <fonts count="56">
    <font>
      <sz val="10"/>
      <name val="Arial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Arial"/>
      <family val="2"/>
    </font>
    <font>
      <i/>
      <sz val="9"/>
      <color indexed="8"/>
      <name val="Times New Roman"/>
      <family val="1"/>
    </font>
    <font>
      <i/>
      <vertAlign val="superscript"/>
      <sz val="9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shrinkToFit="1"/>
    </xf>
    <xf numFmtId="180" fontId="10" fillId="0" borderId="10" xfId="0" applyNumberFormat="1" applyFont="1" applyBorder="1" applyAlignment="1">
      <alignment horizontal="center" vertical="center"/>
    </xf>
    <xf numFmtId="180" fontId="8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wrapText="1"/>
    </xf>
    <xf numFmtId="0" fontId="1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4" fillId="0" borderId="0" xfId="0" applyFont="1" applyAlignment="1">
      <alignment horizontal="right"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4" fontId="6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2" fillId="0" borderId="0" xfId="0" applyFont="1" applyAlignment="1">
      <alignment horizontal="left" vertical="top" wrapText="1"/>
    </xf>
    <xf numFmtId="4" fontId="6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11" fillId="0" borderId="1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vertical="center" wrapText="1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10</xdr:row>
      <xdr:rowOff>85725</xdr:rowOff>
    </xdr:from>
    <xdr:to>
      <xdr:col>8</xdr:col>
      <xdr:colOff>762000</xdr:colOff>
      <xdr:row>10</xdr:row>
      <xdr:rowOff>523875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3067050"/>
          <a:ext cx="657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161925</xdr:colOff>
      <xdr:row>10</xdr:row>
      <xdr:rowOff>133350</xdr:rowOff>
    </xdr:from>
    <xdr:to>
      <xdr:col>9</xdr:col>
      <xdr:colOff>781050</xdr:colOff>
      <xdr:row>10</xdr:row>
      <xdr:rowOff>628650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77125" y="3114675"/>
          <a:ext cx="6191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1"/>
  <sheetViews>
    <sheetView tabSelected="1" workbookViewId="0" topLeftCell="A40">
      <selection activeCell="B52" sqref="B52"/>
    </sheetView>
  </sheetViews>
  <sheetFormatPr defaultColWidth="9.140625" defaultRowHeight="12.75"/>
  <cols>
    <col min="1" max="1" width="5.57421875" style="0" customWidth="1"/>
    <col min="2" max="2" width="36.140625" style="0" customWidth="1"/>
    <col min="3" max="3" width="6.8515625" style="0" customWidth="1"/>
    <col min="4" max="4" width="7.28125" style="0" customWidth="1"/>
    <col min="5" max="5" width="9.140625" style="0" customWidth="1"/>
    <col min="6" max="6" width="10.421875" style="0" customWidth="1"/>
    <col min="7" max="7" width="10.140625" style="0" customWidth="1"/>
    <col min="8" max="8" width="10.8515625" style="0" customWidth="1"/>
    <col min="9" max="9" width="13.28125" style="0" customWidth="1"/>
    <col min="10" max="10" width="11.7109375" style="0" customWidth="1"/>
    <col min="11" max="11" width="9.7109375" style="0" customWidth="1"/>
    <col min="12" max="12" width="11.8515625" style="0" customWidth="1"/>
    <col min="16" max="16" width="12.00390625" style="0" bestFit="1" customWidth="1"/>
  </cols>
  <sheetData>
    <row r="1" spans="11:12" ht="12.75">
      <c r="K1" s="17"/>
      <c r="L1" s="18"/>
    </row>
    <row r="2" spans="1:12" ht="15.7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ht="15.75" hidden="1">
      <c r="A3" s="3"/>
    </row>
    <row r="4" spans="1:23" s="1" customFormat="1" ht="27" customHeight="1">
      <c r="A4" s="32" t="s">
        <v>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</row>
    <row r="5" spans="1:12" ht="12.75">
      <c r="A5" s="33" t="s">
        <v>2</v>
      </c>
      <c r="B5" s="33"/>
      <c r="C5" s="33"/>
      <c r="D5" s="33"/>
      <c r="E5" s="33"/>
      <c r="F5" s="33"/>
      <c r="G5" s="33"/>
      <c r="H5" s="33"/>
      <c r="I5" s="20"/>
      <c r="J5" s="20"/>
      <c r="K5" s="20"/>
      <c r="L5" s="20"/>
    </row>
    <row r="6" spans="1:14" ht="26.25" customHeight="1">
      <c r="A6" s="34" t="s">
        <v>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N6" t="s">
        <v>4</v>
      </c>
    </row>
    <row r="7" ht="15.75">
      <c r="A7" s="3"/>
    </row>
    <row r="8" spans="1:12" ht="48" customHeight="1">
      <c r="A8" s="35" t="s">
        <v>5</v>
      </c>
      <c r="B8" s="35" t="s">
        <v>6</v>
      </c>
      <c r="C8" s="35" t="s">
        <v>7</v>
      </c>
      <c r="D8" s="35" t="s">
        <v>8</v>
      </c>
      <c r="E8" s="35" t="s">
        <v>9</v>
      </c>
      <c r="F8" s="35"/>
      <c r="G8" s="35"/>
      <c r="H8" s="35" t="s">
        <v>10</v>
      </c>
      <c r="I8" s="35"/>
      <c r="J8" s="35"/>
      <c r="K8" s="35" t="s">
        <v>11</v>
      </c>
      <c r="L8" s="35"/>
    </row>
    <row r="9" spans="1:12" ht="28.5" customHeight="1">
      <c r="A9" s="35"/>
      <c r="B9" s="35"/>
      <c r="C9" s="35"/>
      <c r="D9" s="35"/>
      <c r="E9" s="36" t="s">
        <v>12</v>
      </c>
      <c r="F9" s="36" t="s">
        <v>13</v>
      </c>
      <c r="G9" s="36" t="s">
        <v>14</v>
      </c>
      <c r="H9" s="35" t="s">
        <v>15</v>
      </c>
      <c r="I9" s="35" t="s">
        <v>16</v>
      </c>
      <c r="J9" s="35" t="s">
        <v>17</v>
      </c>
      <c r="K9" s="35" t="s">
        <v>18</v>
      </c>
      <c r="L9" s="35" t="s">
        <v>19</v>
      </c>
    </row>
    <row r="10" spans="1:15" ht="48" customHeight="1">
      <c r="A10" s="35"/>
      <c r="B10" s="35"/>
      <c r="C10" s="35"/>
      <c r="D10" s="35"/>
      <c r="E10" s="36"/>
      <c r="F10" s="36"/>
      <c r="G10" s="36"/>
      <c r="H10" s="35"/>
      <c r="I10" s="35"/>
      <c r="J10" s="35"/>
      <c r="K10" s="35"/>
      <c r="L10" s="35"/>
      <c r="O10" t="s">
        <v>4</v>
      </c>
    </row>
    <row r="11" spans="1:16" ht="75.75" customHeight="1">
      <c r="A11" s="35"/>
      <c r="B11" s="35"/>
      <c r="C11" s="35"/>
      <c r="D11" s="35"/>
      <c r="E11" s="36"/>
      <c r="F11" s="36"/>
      <c r="G11" s="36"/>
      <c r="H11" s="35"/>
      <c r="I11" s="35"/>
      <c r="J11" s="35"/>
      <c r="K11" s="35"/>
      <c r="L11" s="35"/>
      <c r="P11" t="s">
        <v>4</v>
      </c>
    </row>
    <row r="12" spans="1:12" ht="15">
      <c r="A12" s="14">
        <v>1</v>
      </c>
      <c r="B12" s="13" t="s">
        <v>28</v>
      </c>
      <c r="C12" s="16" t="s">
        <v>20</v>
      </c>
      <c r="D12" s="12">
        <v>66</v>
      </c>
      <c r="E12" s="12">
        <v>1410</v>
      </c>
      <c r="F12" s="12">
        <v>1450</v>
      </c>
      <c r="G12" s="12">
        <v>1400</v>
      </c>
      <c r="H12" s="4">
        <f>ROUND((E12+F12+G12)/3,2)</f>
        <v>1420</v>
      </c>
      <c r="I12" s="4">
        <f>SQRT(((E12-H12)^2+(F12-H12)^2+(G12-H12)^2)/(3-1))</f>
        <v>26.457513110645905</v>
      </c>
      <c r="J12" s="4">
        <f>(I12/H12)*100</f>
        <v>1.8632051486370358</v>
      </c>
      <c r="K12" s="21">
        <f>H12</f>
        <v>1420</v>
      </c>
      <c r="L12" s="21">
        <f>ROUND(K12*D12,2)</f>
        <v>93720</v>
      </c>
    </row>
    <row r="13" spans="1:12" ht="15">
      <c r="A13" s="14">
        <v>2</v>
      </c>
      <c r="B13" s="13" t="s">
        <v>29</v>
      </c>
      <c r="C13" s="16" t="s">
        <v>20</v>
      </c>
      <c r="D13" s="12">
        <v>682</v>
      </c>
      <c r="E13" s="12">
        <v>430</v>
      </c>
      <c r="F13" s="12">
        <v>432</v>
      </c>
      <c r="G13" s="12">
        <v>428</v>
      </c>
      <c r="H13" s="4">
        <f aca="true" t="shared" si="0" ref="H13:H48">ROUND((E13+F13+G13)/3,2)</f>
        <v>430</v>
      </c>
      <c r="I13" s="4">
        <f aca="true" t="shared" si="1" ref="I13:I48">SQRT(((E13-H13)^2+(F13-H13)^2+(G13-H13)^2)/(3-1))</f>
        <v>2</v>
      </c>
      <c r="J13" s="4">
        <f aca="true" t="shared" si="2" ref="J13:J48">(I13/H13)*100</f>
        <v>0.46511627906976744</v>
      </c>
      <c r="K13" s="21">
        <f aca="true" t="shared" si="3" ref="K13:K48">H13</f>
        <v>430</v>
      </c>
      <c r="L13" s="21">
        <f aca="true" t="shared" si="4" ref="L13:L48">ROUND(K13*D13,2)</f>
        <v>293260</v>
      </c>
    </row>
    <row r="14" spans="1:12" ht="15">
      <c r="A14" s="14">
        <v>3</v>
      </c>
      <c r="B14" s="13" t="s">
        <v>30</v>
      </c>
      <c r="C14" s="16" t="s">
        <v>20</v>
      </c>
      <c r="D14" s="12">
        <v>149</v>
      </c>
      <c r="E14" s="12">
        <v>1300</v>
      </c>
      <c r="F14" s="12">
        <v>1350</v>
      </c>
      <c r="G14" s="12">
        <v>1250</v>
      </c>
      <c r="H14" s="4">
        <f t="shared" si="0"/>
        <v>1300</v>
      </c>
      <c r="I14" s="4">
        <f t="shared" si="1"/>
        <v>50</v>
      </c>
      <c r="J14" s="4">
        <f t="shared" si="2"/>
        <v>3.8461538461538463</v>
      </c>
      <c r="K14" s="21">
        <f t="shared" si="3"/>
        <v>1300</v>
      </c>
      <c r="L14" s="21">
        <f t="shared" si="4"/>
        <v>193700</v>
      </c>
    </row>
    <row r="15" spans="1:12" ht="25.5">
      <c r="A15" s="14">
        <v>4</v>
      </c>
      <c r="B15" s="13" t="s">
        <v>31</v>
      </c>
      <c r="C15" s="16" t="s">
        <v>20</v>
      </c>
      <c r="D15" s="12">
        <v>315</v>
      </c>
      <c r="E15" s="12">
        <v>70</v>
      </c>
      <c r="F15" s="12">
        <v>72</v>
      </c>
      <c r="G15" s="12">
        <v>68.75</v>
      </c>
      <c r="H15" s="4">
        <f t="shared" si="0"/>
        <v>70.25</v>
      </c>
      <c r="I15" s="4">
        <f t="shared" si="1"/>
        <v>1.6393596310755</v>
      </c>
      <c r="J15" s="4">
        <f t="shared" si="2"/>
        <v>2.3336080157658365</v>
      </c>
      <c r="K15" s="21">
        <f t="shared" si="3"/>
        <v>70.25</v>
      </c>
      <c r="L15" s="21">
        <f t="shared" si="4"/>
        <v>22128.75</v>
      </c>
    </row>
    <row r="16" spans="1:12" ht="15">
      <c r="A16" s="14">
        <v>5</v>
      </c>
      <c r="B16" s="13" t="s">
        <v>32</v>
      </c>
      <c r="C16" s="16" t="s">
        <v>20</v>
      </c>
      <c r="D16" s="12">
        <v>55</v>
      </c>
      <c r="E16" s="12">
        <v>1170</v>
      </c>
      <c r="F16" s="12">
        <v>1171</v>
      </c>
      <c r="G16" s="12">
        <v>1165</v>
      </c>
      <c r="H16" s="4">
        <f t="shared" si="0"/>
        <v>1168.67</v>
      </c>
      <c r="I16" s="4">
        <f t="shared" si="1"/>
        <v>3.21455284604251</v>
      </c>
      <c r="J16" s="4">
        <f t="shared" si="2"/>
        <v>0.2750607824315256</v>
      </c>
      <c r="K16" s="21">
        <f t="shared" si="3"/>
        <v>1168.67</v>
      </c>
      <c r="L16" s="21">
        <f t="shared" si="4"/>
        <v>64276.85</v>
      </c>
    </row>
    <row r="17" spans="1:12" ht="15">
      <c r="A17" s="14">
        <v>6</v>
      </c>
      <c r="B17" s="13" t="s">
        <v>33</v>
      </c>
      <c r="C17" s="16" t="s">
        <v>20</v>
      </c>
      <c r="D17" s="12">
        <v>235</v>
      </c>
      <c r="E17" s="12">
        <v>551</v>
      </c>
      <c r="F17" s="12">
        <v>552</v>
      </c>
      <c r="G17" s="12">
        <v>550</v>
      </c>
      <c r="H17" s="4">
        <f t="shared" si="0"/>
        <v>551</v>
      </c>
      <c r="I17" s="4">
        <f t="shared" si="1"/>
        <v>1</v>
      </c>
      <c r="J17" s="4">
        <f t="shared" si="2"/>
        <v>0.18148820326678766</v>
      </c>
      <c r="K17" s="21">
        <f t="shared" si="3"/>
        <v>551</v>
      </c>
      <c r="L17" s="21">
        <f t="shared" si="4"/>
        <v>129485</v>
      </c>
    </row>
    <row r="18" spans="1:12" ht="15">
      <c r="A18" s="14">
        <v>7</v>
      </c>
      <c r="B18" s="13" t="s">
        <v>34</v>
      </c>
      <c r="C18" s="16" t="s">
        <v>20</v>
      </c>
      <c r="D18" s="12">
        <v>32</v>
      </c>
      <c r="E18" s="12">
        <v>1450</v>
      </c>
      <c r="F18" s="12">
        <v>1500</v>
      </c>
      <c r="G18" s="12">
        <v>1400</v>
      </c>
      <c r="H18" s="4">
        <f t="shared" si="0"/>
        <v>1450</v>
      </c>
      <c r="I18" s="4">
        <f t="shared" si="1"/>
        <v>50</v>
      </c>
      <c r="J18" s="4">
        <f t="shared" si="2"/>
        <v>3.4482758620689653</v>
      </c>
      <c r="K18" s="21">
        <f t="shared" si="3"/>
        <v>1450</v>
      </c>
      <c r="L18" s="21">
        <f t="shared" si="4"/>
        <v>46400</v>
      </c>
    </row>
    <row r="19" spans="1:12" ht="15">
      <c r="A19" s="14">
        <v>8</v>
      </c>
      <c r="B19" s="13" t="s">
        <v>35</v>
      </c>
      <c r="C19" s="16" t="s">
        <v>20</v>
      </c>
      <c r="D19" s="12">
        <v>139</v>
      </c>
      <c r="E19" s="12">
        <v>522</v>
      </c>
      <c r="F19" s="12">
        <v>524</v>
      </c>
      <c r="G19" s="12">
        <v>520</v>
      </c>
      <c r="H19" s="4">
        <f t="shared" si="0"/>
        <v>522</v>
      </c>
      <c r="I19" s="4">
        <f t="shared" si="1"/>
        <v>2</v>
      </c>
      <c r="J19" s="4">
        <f t="shared" si="2"/>
        <v>0.38314176245210724</v>
      </c>
      <c r="K19" s="21">
        <f t="shared" si="3"/>
        <v>522</v>
      </c>
      <c r="L19" s="21">
        <f t="shared" si="4"/>
        <v>72558</v>
      </c>
    </row>
    <row r="20" spans="1:12" ht="15">
      <c r="A20" s="14">
        <v>9</v>
      </c>
      <c r="B20" s="13" t="s">
        <v>36</v>
      </c>
      <c r="C20" s="16" t="s">
        <v>20</v>
      </c>
      <c r="D20" s="12">
        <v>89</v>
      </c>
      <c r="E20" s="12">
        <v>629</v>
      </c>
      <c r="F20" s="12">
        <v>630</v>
      </c>
      <c r="G20" s="12">
        <v>628</v>
      </c>
      <c r="H20" s="4">
        <f t="shared" si="0"/>
        <v>629</v>
      </c>
      <c r="I20" s="4">
        <f t="shared" si="1"/>
        <v>1</v>
      </c>
      <c r="J20" s="4">
        <f t="shared" si="2"/>
        <v>0.1589825119236884</v>
      </c>
      <c r="K20" s="21">
        <f t="shared" si="3"/>
        <v>629</v>
      </c>
      <c r="L20" s="21">
        <f t="shared" si="4"/>
        <v>55981</v>
      </c>
    </row>
    <row r="21" spans="1:12" ht="15">
      <c r="A21" s="14">
        <v>10</v>
      </c>
      <c r="B21" s="13" t="s">
        <v>37</v>
      </c>
      <c r="C21" s="16" t="s">
        <v>20</v>
      </c>
      <c r="D21" s="12">
        <v>6</v>
      </c>
      <c r="E21" s="12">
        <v>1070</v>
      </c>
      <c r="F21" s="12">
        <v>1080</v>
      </c>
      <c r="G21" s="12">
        <v>1050</v>
      </c>
      <c r="H21" s="4">
        <f t="shared" si="0"/>
        <v>1066.67</v>
      </c>
      <c r="I21" s="4">
        <f t="shared" si="1"/>
        <v>15.275252862064182</v>
      </c>
      <c r="J21" s="4">
        <f t="shared" si="2"/>
        <v>1.4320504806607648</v>
      </c>
      <c r="K21" s="21">
        <f t="shared" si="3"/>
        <v>1066.67</v>
      </c>
      <c r="L21" s="21">
        <f t="shared" si="4"/>
        <v>6400.02</v>
      </c>
    </row>
    <row r="22" spans="1:12" ht="15">
      <c r="A22" s="14">
        <v>11</v>
      </c>
      <c r="B22" s="13" t="s">
        <v>38</v>
      </c>
      <c r="C22" s="16" t="s">
        <v>20</v>
      </c>
      <c r="D22" s="12">
        <v>8</v>
      </c>
      <c r="E22" s="12">
        <v>590</v>
      </c>
      <c r="F22" s="12">
        <v>592</v>
      </c>
      <c r="G22" s="12">
        <v>585</v>
      </c>
      <c r="H22" s="4">
        <f t="shared" si="0"/>
        <v>589</v>
      </c>
      <c r="I22" s="4">
        <f t="shared" si="1"/>
        <v>3.605551275463989</v>
      </c>
      <c r="J22" s="4">
        <f t="shared" si="2"/>
        <v>0.6121479245269931</v>
      </c>
      <c r="K22" s="21">
        <f t="shared" si="3"/>
        <v>589</v>
      </c>
      <c r="L22" s="21">
        <f t="shared" si="4"/>
        <v>4712</v>
      </c>
    </row>
    <row r="23" spans="1:12" ht="15">
      <c r="A23" s="14">
        <v>12</v>
      </c>
      <c r="B23" s="13" t="s">
        <v>39</v>
      </c>
      <c r="C23" s="16" t="s">
        <v>20</v>
      </c>
      <c r="D23" s="12">
        <v>6</v>
      </c>
      <c r="E23" s="12">
        <v>3190</v>
      </c>
      <c r="F23" s="12">
        <v>3198</v>
      </c>
      <c r="G23" s="12">
        <v>3180</v>
      </c>
      <c r="H23" s="4">
        <f t="shared" si="0"/>
        <v>3189.33</v>
      </c>
      <c r="I23" s="4">
        <f t="shared" si="1"/>
        <v>9.01850042967233</v>
      </c>
      <c r="J23" s="4">
        <f t="shared" si="2"/>
        <v>0.28277100299035623</v>
      </c>
      <c r="K23" s="21">
        <f t="shared" si="3"/>
        <v>3189.33</v>
      </c>
      <c r="L23" s="21">
        <f t="shared" si="4"/>
        <v>19135.98</v>
      </c>
    </row>
    <row r="24" spans="1:12" ht="15">
      <c r="A24" s="14">
        <v>13</v>
      </c>
      <c r="B24" s="13" t="s">
        <v>40</v>
      </c>
      <c r="C24" s="16" t="s">
        <v>20</v>
      </c>
      <c r="D24" s="12">
        <v>5</v>
      </c>
      <c r="E24" s="12">
        <v>970</v>
      </c>
      <c r="F24" s="12">
        <v>971</v>
      </c>
      <c r="G24" s="12">
        <v>965</v>
      </c>
      <c r="H24" s="4">
        <f t="shared" si="0"/>
        <v>968.67</v>
      </c>
      <c r="I24" s="4">
        <f t="shared" si="1"/>
        <v>3.2145528460425097</v>
      </c>
      <c r="J24" s="4">
        <f t="shared" si="2"/>
        <v>0.33185221448403585</v>
      </c>
      <c r="K24" s="21">
        <f t="shared" si="3"/>
        <v>968.67</v>
      </c>
      <c r="L24" s="21">
        <f t="shared" si="4"/>
        <v>4843.35</v>
      </c>
    </row>
    <row r="25" spans="1:12" ht="15">
      <c r="A25" s="14">
        <v>14</v>
      </c>
      <c r="B25" s="13" t="s">
        <v>41</v>
      </c>
      <c r="C25" s="16" t="s">
        <v>20</v>
      </c>
      <c r="D25" s="12">
        <v>1</v>
      </c>
      <c r="E25" s="12">
        <v>6150</v>
      </c>
      <c r="F25" s="12">
        <v>6170</v>
      </c>
      <c r="G25" s="12">
        <v>6100</v>
      </c>
      <c r="H25" s="4">
        <f t="shared" si="0"/>
        <v>6140</v>
      </c>
      <c r="I25" s="4">
        <f t="shared" si="1"/>
        <v>36.05551275463989</v>
      </c>
      <c r="J25" s="4">
        <f t="shared" si="2"/>
        <v>0.587223334766122</v>
      </c>
      <c r="K25" s="21">
        <f t="shared" si="3"/>
        <v>6140</v>
      </c>
      <c r="L25" s="21">
        <f t="shared" si="4"/>
        <v>6140</v>
      </c>
    </row>
    <row r="26" spans="1:12" ht="15">
      <c r="A26" s="14">
        <v>15</v>
      </c>
      <c r="B26" s="13" t="s">
        <v>44</v>
      </c>
      <c r="C26" s="16" t="s">
        <v>20</v>
      </c>
      <c r="D26" s="12">
        <v>1</v>
      </c>
      <c r="E26" s="12">
        <v>9510</v>
      </c>
      <c r="F26" s="12">
        <v>9550</v>
      </c>
      <c r="G26" s="12">
        <v>9500</v>
      </c>
      <c r="H26" s="4">
        <f t="shared" si="0"/>
        <v>9520</v>
      </c>
      <c r="I26" s="4">
        <f t="shared" si="1"/>
        <v>26.457513110645905</v>
      </c>
      <c r="J26" s="4">
        <f t="shared" si="2"/>
        <v>0.2779150536832553</v>
      </c>
      <c r="K26" s="21">
        <f t="shared" si="3"/>
        <v>9520</v>
      </c>
      <c r="L26" s="21">
        <f t="shared" si="4"/>
        <v>9520</v>
      </c>
    </row>
    <row r="27" spans="1:12" ht="25.5">
      <c r="A27" s="14">
        <v>16</v>
      </c>
      <c r="B27" s="28" t="s">
        <v>45</v>
      </c>
      <c r="C27" s="16" t="s">
        <v>20</v>
      </c>
      <c r="D27" s="12">
        <v>25</v>
      </c>
      <c r="E27" s="12">
        <v>82</v>
      </c>
      <c r="F27" s="12">
        <v>85</v>
      </c>
      <c r="G27" s="12">
        <v>80</v>
      </c>
      <c r="H27" s="4">
        <f t="shared" si="0"/>
        <v>82.33</v>
      </c>
      <c r="I27" s="4">
        <f t="shared" si="1"/>
        <v>2.5166147897522975</v>
      </c>
      <c r="J27" s="4">
        <f t="shared" si="2"/>
        <v>3.0567409082379418</v>
      </c>
      <c r="K27" s="21">
        <f t="shared" si="3"/>
        <v>82.33</v>
      </c>
      <c r="L27" s="21">
        <f t="shared" si="4"/>
        <v>2058.25</v>
      </c>
    </row>
    <row r="28" spans="1:12" ht="15">
      <c r="A28" s="14">
        <v>17</v>
      </c>
      <c r="B28" s="29" t="s">
        <v>46</v>
      </c>
      <c r="C28" s="16" t="s">
        <v>20</v>
      </c>
      <c r="D28" s="12">
        <v>13</v>
      </c>
      <c r="E28" s="12">
        <v>700</v>
      </c>
      <c r="F28" s="12">
        <v>720</v>
      </c>
      <c r="G28" s="12">
        <v>675</v>
      </c>
      <c r="H28" s="4">
        <f t="shared" si="0"/>
        <v>698.33</v>
      </c>
      <c r="I28" s="4">
        <f t="shared" si="1"/>
        <v>22.546249133725105</v>
      </c>
      <c r="J28" s="4">
        <f t="shared" si="2"/>
        <v>3.2285952391741874</v>
      </c>
      <c r="K28" s="21">
        <f t="shared" si="3"/>
        <v>698.33</v>
      </c>
      <c r="L28" s="21">
        <f t="shared" si="4"/>
        <v>9078.29</v>
      </c>
    </row>
    <row r="29" spans="1:12" ht="25.5">
      <c r="A29" s="14">
        <v>18</v>
      </c>
      <c r="B29" s="28" t="s">
        <v>47</v>
      </c>
      <c r="C29" s="16" t="s">
        <v>20</v>
      </c>
      <c r="D29" s="12">
        <v>8</v>
      </c>
      <c r="E29" s="12">
        <v>762</v>
      </c>
      <c r="F29" s="12">
        <v>765</v>
      </c>
      <c r="G29" s="12">
        <v>760</v>
      </c>
      <c r="H29" s="4">
        <f t="shared" si="0"/>
        <v>762.33</v>
      </c>
      <c r="I29" s="4">
        <f t="shared" si="1"/>
        <v>2.5166147897522975</v>
      </c>
      <c r="J29" s="4">
        <f t="shared" si="2"/>
        <v>0.33012144212510297</v>
      </c>
      <c r="K29" s="21">
        <f t="shared" si="3"/>
        <v>762.33</v>
      </c>
      <c r="L29" s="21">
        <f t="shared" si="4"/>
        <v>6098.64</v>
      </c>
    </row>
    <row r="30" spans="1:12" ht="45">
      <c r="A30" s="14">
        <v>19</v>
      </c>
      <c r="B30" s="5" t="s">
        <v>21</v>
      </c>
      <c r="C30" s="16" t="s">
        <v>20</v>
      </c>
      <c r="D30" s="6">
        <v>142</v>
      </c>
      <c r="E30" s="7">
        <v>1750</v>
      </c>
      <c r="F30" s="8">
        <v>1800</v>
      </c>
      <c r="G30" s="7">
        <v>1725</v>
      </c>
      <c r="H30" s="4">
        <f t="shared" si="0"/>
        <v>1758.33</v>
      </c>
      <c r="I30" s="4">
        <f t="shared" si="1"/>
        <v>38.18813100951655</v>
      </c>
      <c r="J30" s="4">
        <f t="shared" si="2"/>
        <v>2.171840951898481</v>
      </c>
      <c r="K30" s="21">
        <f t="shared" si="3"/>
        <v>1758.33</v>
      </c>
      <c r="L30" s="21">
        <f t="shared" si="4"/>
        <v>249682.86</v>
      </c>
    </row>
    <row r="31" spans="1:12" ht="45">
      <c r="A31" s="14">
        <v>20</v>
      </c>
      <c r="B31" s="26" t="s">
        <v>48</v>
      </c>
      <c r="C31" s="16" t="s">
        <v>20</v>
      </c>
      <c r="D31" s="25">
        <v>10</v>
      </c>
      <c r="E31" s="27">
        <v>408</v>
      </c>
      <c r="F31" s="27">
        <v>409</v>
      </c>
      <c r="G31" s="27">
        <v>405</v>
      </c>
      <c r="H31" s="4">
        <f t="shared" si="0"/>
        <v>407.33</v>
      </c>
      <c r="I31" s="4">
        <f t="shared" si="1"/>
        <v>2.0816700026661286</v>
      </c>
      <c r="J31" s="4">
        <f t="shared" si="2"/>
        <v>0.5110524642589862</v>
      </c>
      <c r="K31" s="21">
        <f t="shared" si="3"/>
        <v>407.33</v>
      </c>
      <c r="L31" s="21">
        <f t="shared" si="4"/>
        <v>4073.3</v>
      </c>
    </row>
    <row r="32" spans="1:12" s="2" customFormat="1" ht="30">
      <c r="A32" s="14">
        <v>21</v>
      </c>
      <c r="B32" s="5" t="s">
        <v>49</v>
      </c>
      <c r="C32" s="16" t="s">
        <v>20</v>
      </c>
      <c r="D32" s="6">
        <v>7</v>
      </c>
      <c r="E32" s="7">
        <v>2500</v>
      </c>
      <c r="F32" s="8">
        <v>2600</v>
      </c>
      <c r="G32" s="7">
        <v>2025</v>
      </c>
      <c r="H32" s="4">
        <f t="shared" si="0"/>
        <v>2375</v>
      </c>
      <c r="I32" s="4">
        <f t="shared" si="1"/>
        <v>307.2051431861127</v>
      </c>
      <c r="J32" s="4">
        <f t="shared" si="2"/>
        <v>12.934953397310009</v>
      </c>
      <c r="K32" s="21">
        <f t="shared" si="3"/>
        <v>2375</v>
      </c>
      <c r="L32" s="21">
        <f t="shared" si="4"/>
        <v>16625</v>
      </c>
    </row>
    <row r="33" spans="1:12" s="2" customFormat="1" ht="25.5">
      <c r="A33" s="14">
        <v>22</v>
      </c>
      <c r="B33" s="28" t="s">
        <v>50</v>
      </c>
      <c r="C33" s="16" t="s">
        <v>20</v>
      </c>
      <c r="D33" s="10">
        <v>18</v>
      </c>
      <c r="E33" s="11">
        <v>1820</v>
      </c>
      <c r="F33" s="12">
        <v>1850</v>
      </c>
      <c r="G33" s="12">
        <v>1800</v>
      </c>
      <c r="H33" s="4">
        <f t="shared" si="0"/>
        <v>1823.33</v>
      </c>
      <c r="I33" s="4">
        <f t="shared" si="1"/>
        <v>25.16611511536892</v>
      </c>
      <c r="J33" s="4">
        <f t="shared" si="2"/>
        <v>1.380228215154082</v>
      </c>
      <c r="K33" s="21">
        <f t="shared" si="3"/>
        <v>1823.33</v>
      </c>
      <c r="L33" s="21">
        <f t="shared" si="4"/>
        <v>32819.94</v>
      </c>
    </row>
    <row r="34" spans="1:12" s="2" customFormat="1" ht="45">
      <c r="A34" s="14">
        <v>23</v>
      </c>
      <c r="B34" s="5" t="s">
        <v>23</v>
      </c>
      <c r="C34" s="16" t="s">
        <v>20</v>
      </c>
      <c r="D34" s="6">
        <v>4</v>
      </c>
      <c r="E34" s="7">
        <v>2610</v>
      </c>
      <c r="F34" s="8">
        <v>2620</v>
      </c>
      <c r="G34" s="7">
        <v>2600</v>
      </c>
      <c r="H34" s="4">
        <f t="shared" si="0"/>
        <v>2610</v>
      </c>
      <c r="I34" s="4">
        <f t="shared" si="1"/>
        <v>10</v>
      </c>
      <c r="J34" s="4">
        <f t="shared" si="2"/>
        <v>0.38314176245210724</v>
      </c>
      <c r="K34" s="21">
        <f t="shared" si="3"/>
        <v>2610</v>
      </c>
      <c r="L34" s="21">
        <f t="shared" si="4"/>
        <v>10440</v>
      </c>
    </row>
    <row r="35" spans="1:12" s="2" customFormat="1" ht="38.25">
      <c r="A35" s="14">
        <v>24</v>
      </c>
      <c r="B35" s="9" t="s">
        <v>22</v>
      </c>
      <c r="C35" s="16" t="s">
        <v>20</v>
      </c>
      <c r="D35" s="10">
        <v>4</v>
      </c>
      <c r="E35" s="11">
        <v>1305</v>
      </c>
      <c r="F35" s="12">
        <v>1306</v>
      </c>
      <c r="G35" s="12">
        <v>1300</v>
      </c>
      <c r="H35" s="4">
        <f t="shared" si="0"/>
        <v>1303.67</v>
      </c>
      <c r="I35" s="4">
        <f t="shared" si="1"/>
        <v>3.21455284604251</v>
      </c>
      <c r="J35" s="4">
        <f t="shared" si="2"/>
        <v>0.2465771894760568</v>
      </c>
      <c r="K35" s="21">
        <f t="shared" si="3"/>
        <v>1303.67</v>
      </c>
      <c r="L35" s="21">
        <f t="shared" si="4"/>
        <v>5214.68</v>
      </c>
    </row>
    <row r="36" spans="1:12" s="2" customFormat="1" ht="45">
      <c r="A36" s="14">
        <v>25</v>
      </c>
      <c r="B36" s="5" t="s">
        <v>51</v>
      </c>
      <c r="C36" s="16" t="s">
        <v>20</v>
      </c>
      <c r="D36" s="6">
        <v>11</v>
      </c>
      <c r="E36" s="7">
        <v>1455</v>
      </c>
      <c r="F36" s="8">
        <v>1457</v>
      </c>
      <c r="G36" s="7">
        <v>1450</v>
      </c>
      <c r="H36" s="4">
        <f t="shared" si="0"/>
        <v>1454</v>
      </c>
      <c r="I36" s="4">
        <f t="shared" si="1"/>
        <v>3.605551275463989</v>
      </c>
      <c r="J36" s="4">
        <f t="shared" si="2"/>
        <v>0.24797464067840366</v>
      </c>
      <c r="K36" s="21">
        <f t="shared" si="3"/>
        <v>1454</v>
      </c>
      <c r="L36" s="21">
        <f t="shared" si="4"/>
        <v>15994</v>
      </c>
    </row>
    <row r="37" spans="1:12" s="2" customFormat="1" ht="45">
      <c r="A37" s="14">
        <v>26</v>
      </c>
      <c r="B37" s="5" t="s">
        <v>52</v>
      </c>
      <c r="C37" s="16" t="s">
        <v>20</v>
      </c>
      <c r="D37" s="6">
        <v>70</v>
      </c>
      <c r="E37" s="7">
        <v>451</v>
      </c>
      <c r="F37" s="8">
        <v>452</v>
      </c>
      <c r="G37" s="7">
        <v>450</v>
      </c>
      <c r="H37" s="4">
        <f t="shared" si="0"/>
        <v>451</v>
      </c>
      <c r="I37" s="4">
        <f t="shared" si="1"/>
        <v>1</v>
      </c>
      <c r="J37" s="4">
        <f t="shared" si="2"/>
        <v>0.22172949002217296</v>
      </c>
      <c r="K37" s="21">
        <f t="shared" si="3"/>
        <v>451</v>
      </c>
      <c r="L37" s="21">
        <f t="shared" si="4"/>
        <v>31570</v>
      </c>
    </row>
    <row r="38" spans="1:12" s="2" customFormat="1" ht="30">
      <c r="A38" s="14">
        <v>27</v>
      </c>
      <c r="B38" s="5" t="s">
        <v>53</v>
      </c>
      <c r="C38" s="16" t="s">
        <v>20</v>
      </c>
      <c r="D38" s="6">
        <v>280</v>
      </c>
      <c r="E38" s="7">
        <v>215</v>
      </c>
      <c r="F38" s="8">
        <v>220</v>
      </c>
      <c r="G38" s="7">
        <v>202.5</v>
      </c>
      <c r="H38" s="4">
        <f t="shared" si="0"/>
        <v>212.5</v>
      </c>
      <c r="I38" s="4">
        <f t="shared" si="1"/>
        <v>9.013878188659973</v>
      </c>
      <c r="J38" s="4">
        <f t="shared" si="2"/>
        <v>4.241825029957634</v>
      </c>
      <c r="K38" s="21">
        <f t="shared" si="3"/>
        <v>212.5</v>
      </c>
      <c r="L38" s="21">
        <f t="shared" si="4"/>
        <v>59500</v>
      </c>
    </row>
    <row r="39" spans="1:12" s="2" customFormat="1" ht="60">
      <c r="A39" s="14">
        <v>28</v>
      </c>
      <c r="B39" s="5" t="s">
        <v>54</v>
      </c>
      <c r="C39" s="16" t="s">
        <v>20</v>
      </c>
      <c r="D39" s="6">
        <v>300</v>
      </c>
      <c r="E39" s="7">
        <v>82.5</v>
      </c>
      <c r="F39" s="8">
        <v>83</v>
      </c>
      <c r="G39" s="7">
        <v>82</v>
      </c>
      <c r="H39" s="4">
        <f t="shared" si="0"/>
        <v>82.5</v>
      </c>
      <c r="I39" s="4">
        <f t="shared" si="1"/>
        <v>0.5</v>
      </c>
      <c r="J39" s="4">
        <f t="shared" si="2"/>
        <v>0.6060606060606061</v>
      </c>
      <c r="K39" s="21">
        <f t="shared" si="3"/>
        <v>82.5</v>
      </c>
      <c r="L39" s="21">
        <f t="shared" si="4"/>
        <v>24750</v>
      </c>
    </row>
    <row r="40" spans="1:12" s="2" customFormat="1" ht="30">
      <c r="A40" s="14">
        <v>29</v>
      </c>
      <c r="B40" s="5" t="s">
        <v>55</v>
      </c>
      <c r="C40" s="16" t="s">
        <v>20</v>
      </c>
      <c r="D40" s="6">
        <v>10</v>
      </c>
      <c r="E40" s="7">
        <v>69</v>
      </c>
      <c r="F40" s="8">
        <v>69.4</v>
      </c>
      <c r="G40" s="7">
        <v>68</v>
      </c>
      <c r="H40" s="4">
        <f t="shared" si="0"/>
        <v>68.8</v>
      </c>
      <c r="I40" s="4">
        <f t="shared" si="1"/>
        <v>0.7211102550928002</v>
      </c>
      <c r="J40" s="4">
        <f t="shared" si="2"/>
        <v>1.0481253707744191</v>
      </c>
      <c r="K40" s="21">
        <f t="shared" si="3"/>
        <v>68.8</v>
      </c>
      <c r="L40" s="21">
        <f t="shared" si="4"/>
        <v>688</v>
      </c>
    </row>
    <row r="41" spans="1:12" s="2" customFormat="1" ht="45">
      <c r="A41" s="14">
        <v>30</v>
      </c>
      <c r="B41" s="5" t="s">
        <v>56</v>
      </c>
      <c r="C41" s="16" t="s">
        <v>20</v>
      </c>
      <c r="D41" s="6">
        <v>500</v>
      </c>
      <c r="E41" s="7">
        <v>145</v>
      </c>
      <c r="F41" s="8">
        <v>150</v>
      </c>
      <c r="G41" s="7">
        <v>138</v>
      </c>
      <c r="H41" s="4">
        <f t="shared" si="0"/>
        <v>144.33</v>
      </c>
      <c r="I41" s="4">
        <f t="shared" si="1"/>
        <v>6.027715155844708</v>
      </c>
      <c r="J41" s="4">
        <f t="shared" si="2"/>
        <v>4.176342517733463</v>
      </c>
      <c r="K41" s="21">
        <f t="shared" si="3"/>
        <v>144.33</v>
      </c>
      <c r="L41" s="21">
        <f t="shared" si="4"/>
        <v>72165</v>
      </c>
    </row>
    <row r="42" spans="1:12" s="2" customFormat="1" ht="15">
      <c r="A42" s="14">
        <v>31</v>
      </c>
      <c r="B42" s="5" t="s">
        <v>24</v>
      </c>
      <c r="C42" s="16" t="s">
        <v>20</v>
      </c>
      <c r="D42" s="6">
        <v>6</v>
      </c>
      <c r="E42" s="7">
        <v>121</v>
      </c>
      <c r="F42" s="8">
        <v>122</v>
      </c>
      <c r="G42" s="7">
        <v>120</v>
      </c>
      <c r="H42" s="4">
        <f t="shared" si="0"/>
        <v>121</v>
      </c>
      <c r="I42" s="4">
        <f t="shared" si="1"/>
        <v>1</v>
      </c>
      <c r="J42" s="4">
        <f t="shared" si="2"/>
        <v>0.8264462809917356</v>
      </c>
      <c r="K42" s="21">
        <f t="shared" si="3"/>
        <v>121</v>
      </c>
      <c r="L42" s="21">
        <f t="shared" si="4"/>
        <v>726</v>
      </c>
    </row>
    <row r="43" spans="1:12" s="2" customFormat="1" ht="30">
      <c r="A43" s="14">
        <v>32</v>
      </c>
      <c r="B43" s="30" t="s">
        <v>57</v>
      </c>
      <c r="C43" s="16" t="s">
        <v>20</v>
      </c>
      <c r="D43" s="10">
        <v>10</v>
      </c>
      <c r="E43" s="12">
        <v>220</v>
      </c>
      <c r="F43" s="12">
        <v>230</v>
      </c>
      <c r="G43" s="12">
        <v>210</v>
      </c>
      <c r="H43" s="4">
        <f t="shared" si="0"/>
        <v>220</v>
      </c>
      <c r="I43" s="4">
        <f t="shared" si="1"/>
        <v>10</v>
      </c>
      <c r="J43" s="4">
        <f t="shared" si="2"/>
        <v>4.545454545454546</v>
      </c>
      <c r="K43" s="21">
        <f t="shared" si="3"/>
        <v>220</v>
      </c>
      <c r="L43" s="21">
        <f t="shared" si="4"/>
        <v>2200</v>
      </c>
    </row>
    <row r="44" spans="1:12" s="2" customFormat="1" ht="38.25">
      <c r="A44" s="14">
        <v>33</v>
      </c>
      <c r="B44" s="13" t="s">
        <v>25</v>
      </c>
      <c r="C44" s="16" t="s">
        <v>20</v>
      </c>
      <c r="D44" s="10">
        <v>100</v>
      </c>
      <c r="E44" s="12">
        <v>222</v>
      </c>
      <c r="F44" s="12">
        <v>223</v>
      </c>
      <c r="G44" s="12">
        <v>220</v>
      </c>
      <c r="H44" s="4">
        <f t="shared" si="0"/>
        <v>221.67</v>
      </c>
      <c r="I44" s="4">
        <f t="shared" si="1"/>
        <v>1.5275306870894607</v>
      </c>
      <c r="J44" s="4">
        <f t="shared" si="2"/>
        <v>0.6891012257362119</v>
      </c>
      <c r="K44" s="21">
        <f t="shared" si="3"/>
        <v>221.67</v>
      </c>
      <c r="L44" s="21">
        <f t="shared" si="4"/>
        <v>22167</v>
      </c>
    </row>
    <row r="45" spans="1:12" ht="25.5">
      <c r="A45" s="14">
        <v>34</v>
      </c>
      <c r="B45" s="13" t="s">
        <v>26</v>
      </c>
      <c r="C45" s="16" t="s">
        <v>20</v>
      </c>
      <c r="D45" s="6">
        <v>20</v>
      </c>
      <c r="E45" s="12">
        <v>849</v>
      </c>
      <c r="F45" s="12">
        <v>850</v>
      </c>
      <c r="G45" s="12">
        <v>848</v>
      </c>
      <c r="H45" s="4">
        <f t="shared" si="0"/>
        <v>849</v>
      </c>
      <c r="I45" s="4">
        <f t="shared" si="1"/>
        <v>1</v>
      </c>
      <c r="J45" s="4">
        <f t="shared" si="2"/>
        <v>0.11778563015312131</v>
      </c>
      <c r="K45" s="21">
        <f t="shared" si="3"/>
        <v>849</v>
      </c>
      <c r="L45" s="21">
        <f t="shared" si="4"/>
        <v>16980</v>
      </c>
    </row>
    <row r="46" spans="1:12" ht="15">
      <c r="A46" s="14">
        <v>35</v>
      </c>
      <c r="B46" s="13" t="s">
        <v>58</v>
      </c>
      <c r="C46" s="16" t="s">
        <v>20</v>
      </c>
      <c r="D46" s="6">
        <v>25</v>
      </c>
      <c r="E46" s="12">
        <v>231</v>
      </c>
      <c r="F46" s="12">
        <v>232</v>
      </c>
      <c r="G46" s="12">
        <v>230</v>
      </c>
      <c r="H46" s="4">
        <f t="shared" si="0"/>
        <v>231</v>
      </c>
      <c r="I46" s="4">
        <f t="shared" si="1"/>
        <v>1</v>
      </c>
      <c r="J46" s="4">
        <f t="shared" si="2"/>
        <v>0.4329004329004329</v>
      </c>
      <c r="K46" s="21">
        <f t="shared" si="3"/>
        <v>231</v>
      </c>
      <c r="L46" s="21">
        <f t="shared" si="4"/>
        <v>5775</v>
      </c>
    </row>
    <row r="47" spans="1:12" ht="15">
      <c r="A47" s="14">
        <v>36</v>
      </c>
      <c r="B47" s="15" t="s">
        <v>27</v>
      </c>
      <c r="C47" s="16" t="s">
        <v>20</v>
      </c>
      <c r="D47" s="6">
        <v>25</v>
      </c>
      <c r="E47" s="12">
        <v>62</v>
      </c>
      <c r="F47" s="12">
        <v>65</v>
      </c>
      <c r="G47" s="12">
        <v>60</v>
      </c>
      <c r="H47" s="4">
        <f t="shared" si="0"/>
        <v>62.33</v>
      </c>
      <c r="I47" s="4">
        <f t="shared" si="1"/>
        <v>2.5166147897522975</v>
      </c>
      <c r="J47" s="4">
        <f t="shared" si="2"/>
        <v>4.037565842695809</v>
      </c>
      <c r="K47" s="21">
        <f t="shared" si="3"/>
        <v>62.33</v>
      </c>
      <c r="L47" s="21">
        <f t="shared" si="4"/>
        <v>1558.25</v>
      </c>
    </row>
    <row r="48" spans="1:12" ht="39" customHeight="1">
      <c r="A48" s="14">
        <v>37</v>
      </c>
      <c r="B48" s="13" t="s">
        <v>59</v>
      </c>
      <c r="C48" s="16" t="s">
        <v>20</v>
      </c>
      <c r="D48" s="6">
        <v>150</v>
      </c>
      <c r="E48" s="12">
        <v>187</v>
      </c>
      <c r="F48" s="12">
        <v>190</v>
      </c>
      <c r="G48" s="12">
        <v>185</v>
      </c>
      <c r="H48" s="4">
        <f t="shared" si="0"/>
        <v>187.33</v>
      </c>
      <c r="I48" s="4">
        <f t="shared" si="1"/>
        <v>2.5166147897522975</v>
      </c>
      <c r="J48" s="4">
        <f t="shared" si="2"/>
        <v>1.3434125819421863</v>
      </c>
      <c r="K48" s="21">
        <f t="shared" si="3"/>
        <v>187.33</v>
      </c>
      <c r="L48" s="21">
        <f t="shared" si="4"/>
        <v>28099.5</v>
      </c>
    </row>
    <row r="49" spans="11:12" ht="12.75">
      <c r="K49" s="22"/>
      <c r="L49" s="24">
        <f>SUM(L12:L48)</f>
        <v>1640524.66</v>
      </c>
    </row>
    <row r="58" spans="2:13" ht="12.75">
      <c r="B58" s="37" t="s">
        <v>42</v>
      </c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</row>
    <row r="66" spans="2:13" ht="85.5" customHeight="1">
      <c r="B66" s="38" t="s">
        <v>43</v>
      </c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23"/>
    </row>
    <row r="67" spans="2:13" ht="12.75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</row>
    <row r="68" spans="2:13" ht="12.75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</row>
    <row r="69" spans="2:13" ht="12.75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</row>
    <row r="70" spans="2:13" ht="12.75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</row>
    <row r="71" spans="2:13" ht="12.75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</row>
    <row r="72" spans="2:13" ht="12.75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</row>
    <row r="73" spans="2:13" ht="12.75"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</row>
    <row r="74" spans="2:13" ht="12.75"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</row>
    <row r="75" spans="2:13" ht="12.75"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</row>
    <row r="76" spans="2:13" ht="12.75"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</row>
    <row r="77" spans="2:13" ht="12.75"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</row>
    <row r="78" spans="2:13" ht="12.75"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</row>
    <row r="79" spans="2:13" ht="12.75"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</row>
    <row r="80" spans="2:13" ht="12.75"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</row>
    <row r="81" spans="2:13" ht="12.75"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</row>
    <row r="82" spans="2:13" ht="12.75"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</row>
    <row r="83" spans="2:13" ht="12.75"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</row>
    <row r="84" spans="2:13" ht="12.75"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</row>
    <row r="85" spans="2:13" ht="12.75"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</row>
    <row r="86" spans="2:13" ht="12.75"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</row>
    <row r="87" spans="2:13" ht="12.75"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</row>
    <row r="88" spans="2:13" ht="12.75"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</row>
    <row r="89" spans="2:13" ht="12.75"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</row>
    <row r="90" spans="2:13" ht="12.75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</row>
    <row r="91" spans="2:13" ht="12.75"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</row>
  </sheetData>
  <sheetProtection/>
  <mergeCells count="21">
    <mergeCell ref="L9:L11"/>
    <mergeCell ref="B58:M58"/>
    <mergeCell ref="B66:L66"/>
    <mergeCell ref="G9:G11"/>
    <mergeCell ref="H9:H11"/>
    <mergeCell ref="D8:D11"/>
    <mergeCell ref="E9:E11"/>
    <mergeCell ref="F9:F11"/>
    <mergeCell ref="I9:I11"/>
    <mergeCell ref="J9:J11"/>
    <mergeCell ref="K9:K11"/>
    <mergeCell ref="A2:L2"/>
    <mergeCell ref="A4:L4"/>
    <mergeCell ref="A5:H5"/>
    <mergeCell ref="A6:L6"/>
    <mergeCell ref="E8:G8"/>
    <mergeCell ref="H8:J8"/>
    <mergeCell ref="K8:L8"/>
    <mergeCell ref="A8:A11"/>
    <mergeCell ref="B8:B11"/>
    <mergeCell ref="C8:C1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zakupki</cp:lastModifiedBy>
  <cp:lastPrinted>2023-03-03T04:10:54Z</cp:lastPrinted>
  <dcterms:created xsi:type="dcterms:W3CDTF">1996-10-08T23:32:33Z</dcterms:created>
  <dcterms:modified xsi:type="dcterms:W3CDTF">2024-04-02T10:58:54Z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4E01811AE5E64919B254C08C3AD782DC_13</vt:lpwstr>
  </property>
  <property fmtid="{D5CDD505-2E9C-101B-9397-08002B2CF9AE}" pid="3" name="KSOProductBuildVer">
    <vt:lpwstr>1049-12.2.0.13489</vt:lpwstr>
  </property>
</Properties>
</file>