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шпагат 152\"/>
    </mc:Choice>
  </mc:AlternateContent>
  <xr:revisionPtr revIDLastSave="0" documentId="13_ncr:1_{F5C3BF0E-055B-4C8B-A662-D192CAE502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мцк" sheetId="1" r:id="rId1"/>
    <sheet name="по мин КП" sheetId="2" r:id="rId2"/>
  </sheets>
  <definedNames>
    <definedName name="_xlnm._FilterDatabase" localSheetId="0" hidden="1">нмцк!$A$15:$K$18</definedName>
    <definedName name="_xlnm.Print_Area" localSheetId="0">нмцк!$A$6:$K$23</definedName>
  </definedNames>
  <calcPr calcId="191029" fullPrecision="0"/>
</workbook>
</file>

<file path=xl/calcChain.xml><?xml version="1.0" encoding="utf-8"?>
<calcChain xmlns="http://schemas.openxmlformats.org/spreadsheetml/2006/main">
  <c r="H13" i="1" l="1"/>
  <c r="I13" i="1"/>
  <c r="J13" i="1" s="1"/>
  <c r="K13" i="1"/>
  <c r="K18" i="1"/>
  <c r="H17" i="1"/>
  <c r="H18" i="1"/>
  <c r="I18" i="1"/>
  <c r="K14" i="1" l="1"/>
  <c r="J18" i="1"/>
  <c r="I17" i="1"/>
  <c r="J17" i="1" s="1"/>
  <c r="K17" i="1"/>
  <c r="K16" i="1"/>
  <c r="I16" i="1"/>
  <c r="H16" i="1"/>
  <c r="C19" i="1" l="1"/>
  <c r="J16" i="1"/>
  <c r="F4" i="2" l="1"/>
  <c r="K4" i="2" s="1"/>
  <c r="K5" i="2" s="1"/>
  <c r="G4" i="2" l="1"/>
  <c r="H4" i="2" s="1"/>
</calcChain>
</file>

<file path=xl/sharedStrings.xml><?xml version="1.0" encoding="utf-8"?>
<sst xmlns="http://schemas.openxmlformats.org/spreadsheetml/2006/main" count="54" uniqueCount="49">
  <si>
    <t>Наименование предмета закупки (оборудования) в соответствии с заявкой-заказом</t>
  </si>
  <si>
    <t>Средняя арифметическая величина цены за ед. товара, руб.</t>
  </si>
  <si>
    <t xml:space="preserve">Среднее квадратичное отклонение  </t>
  </si>
  <si>
    <t>Коэффициент вариации, %</t>
  </si>
  <si>
    <t>Цена предложенная заказчиком за ед. товара, руб.</t>
  </si>
  <si>
    <t>Начальная (максимальная) цена, установленная заказчиком, руб.</t>
  </si>
  <si>
    <t>№ п/п</t>
  </si>
  <si>
    <t xml:space="preserve">Примечание:  Для определения начальной (максимальной) цены контракта использован метод сопоставимых рыночных цен
</t>
  </si>
  <si>
    <t xml:space="preserve">НМЦК </t>
  </si>
  <si>
    <t>1</t>
  </si>
  <si>
    <t>Кол-во, шт</t>
  </si>
  <si>
    <t>КП</t>
  </si>
  <si>
    <t>№ 57 от 22.08.2018</t>
  </si>
  <si>
    <t>№ 415 от 20.08.2018</t>
  </si>
  <si>
    <t>№ 173 от 22.08.2018</t>
  </si>
  <si>
    <t>Лор-комбайн с принадлежностями</t>
  </si>
  <si>
    <t xml:space="preserve">Обоснование-расчет начальной (максимальной) цены контракта
</t>
  </si>
  <si>
    <t>2</t>
  </si>
  <si>
    <t>3</t>
  </si>
  <si>
    <t>Ед.изм.</t>
  </si>
  <si>
    <t>Кол-во</t>
  </si>
  <si>
    <t>шт</t>
  </si>
  <si>
    <t>ИТОГО</t>
  </si>
  <si>
    <t>Обоснование начальной (максимальной) цены договора</t>
  </si>
  <si>
    <t>Используемый метод определения НМЦД</t>
  </si>
  <si>
    <t>Метод сопоставимых рыночных цен (анализа рынка) является приоритетным для определения и обоснования НМЦД.
В целях определения начальной (максимальной) цены договора на поставку товара (выполнение работ, оказание услуг) в порядке, установленном Положения о закупке товаров, работ, услуг УФИЦ РАН, осуществлена процедура получения ценовой информации путем направления запросов о предоставлении ценовой информации не менее пяти поставщикам, обладающим опытом поставки аналогичных товаров, информация о которых имеется в свободном доступе (в частности, опубликована в печати, размещена на сайтах в сети «Интернет»).</t>
  </si>
  <si>
    <t>Наименование предмета контракта</t>
  </si>
  <si>
    <t>Коммерческие предложения (руб./ед.изм.)</t>
  </si>
  <si>
    <t>Однородность совокупности значений выявленных цен, используемых в расчете Н(М)ЦК</t>
  </si>
  <si>
    <t>Н(М)ЦК, определяемая методом сопоставимых рыночных цен (анализа рынка)</t>
  </si>
  <si>
    <t>Среднее квадратичное отклонение</t>
  </si>
  <si>
    <t>Расчет Н(М)ЦК по формуле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</si>
  <si>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«УТВЕРЖДАЮ»</t>
  </si>
  <si>
    <t>Башкирского НИИСХ УФИЦ РАН</t>
  </si>
  <si>
    <t>Приложение 3 к Извещению о проведении открытого запроса котировок в электронной форме</t>
  </si>
  <si>
    <t xml:space="preserve">Ответственный исполнитель 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</si>
  <si>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</si>
  <si>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</si>
  <si>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Директор</t>
  </si>
  <si>
    <t>____________________ Р.С. Кираев</t>
  </si>
  <si>
    <t>Наименование валюты: российский рубль.
В целях определения однородности совокупности значений выявленных цен, используемых в расчете начальной (максимальной) цены договора, был рассчитан коэффициент вариации в соответствии с Положением о закупке товаров, работ, услуг УФИЦ РАН .Начальная (максимальная) цена договора сформирована исходя из учета среднего значения стоимости товара и всех предусмотренных действующим законодательством Российской Федерации налогов, сборов и других обязательных платежей, а также иных расходов, связанных с исполнением договора. 
Расчет выполнен «03» апреля 2024 г.</t>
  </si>
  <si>
    <t xml:space="preserve">   __________________________ А.Н. Султангужина</t>
  </si>
  <si>
    <t>шпагат п/п</t>
  </si>
  <si>
    <t>70</t>
  </si>
  <si>
    <t>№ 411 от 03.04.2024г</t>
  </si>
  <si>
    <t>№ 412 от 03.04.2024г</t>
  </si>
  <si>
    <t>№ 413 от 03.04.2024г</t>
  </si>
  <si>
    <t>Шпагат из полипропилена</t>
  </si>
  <si>
    <t>усл.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</si>
</sst>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#,##0_ ;\-#,##0\ "/>
  </numFmts>
  <fonts count="2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9" fillId="0" borderId="0"/>
    <xf numFmtId="0" fontId="12" fillId="0" borderId="0"/>
  </cellStyleXfs>
  <cellXfs count="74">
    <xf numFmtId="0" fontId="0" fillId="0" borderId="0" xfId="0"/>
    <xf numFmtId="1" fontId="0" fillId="0" borderId="0" xfId="0" applyNumberFormat="1"/>
    <xf numFmtId="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1" fontId="0" fillId="2" borderId="0" xfId="0" applyNumberFormat="1" applyFill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166" fontId="4" fillId="2" borderId="3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7" fontId="4" fillId="2" borderId="3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0" fillId="0" borderId="0" xfId="0" applyNumberFormat="1"/>
    <xf numFmtId="0" fontId="5" fillId="2" borderId="7" xfId="0" applyFont="1" applyFill="1" applyBorder="1" applyAlignment="1">
      <alignment horizontal="left" vertical="center" wrapText="1"/>
    </xf>
    <xf numFmtId="0" fontId="10" fillId="0" borderId="0" xfId="0" applyFont="1"/>
    <xf numFmtId="2" fontId="10" fillId="2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9" fillId="2" borderId="0" xfId="0" applyNumberFormat="1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10" fillId="2" borderId="0" xfId="4" applyFont="1" applyFill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5" fillId="2" borderId="0" xfId="4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3" fontId="20" fillId="3" borderId="5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2" fontId="8" fillId="0" borderId="1" xfId="3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</cellXfs>
  <cellStyles count="6">
    <cellStyle name="Excel Built-in Обычный 2" xfId="4" xr:uid="{00000000-0005-0000-0000-000000000000}"/>
    <cellStyle name="Денежный" xfId="1" builtinId="4"/>
    <cellStyle name="Обычный" xfId="0" builtinId="0"/>
    <cellStyle name="Обычный 2" xfId="5" xr:uid="{7A5CD087-255C-4E85-8632-5AFEE0B5BB31}"/>
    <cellStyle name="Обычный 3" xfId="3" xr:uid="{00000000-0005-0000-0000-000003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10</xdr:row>
      <xdr:rowOff>1781175</xdr:rowOff>
    </xdr:from>
    <xdr:to>
      <xdr:col>10</xdr:col>
      <xdr:colOff>9525</xdr:colOff>
      <xdr:row>10</xdr:row>
      <xdr:rowOff>2257425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78EB0194-0336-4E88-B0AD-D0B94B9E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6819789" y="13156746"/>
          <a:ext cx="593272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28575</xdr:colOff>
      <xdr:row>10</xdr:row>
      <xdr:rowOff>1228724</xdr:rowOff>
    </xdr:from>
    <xdr:to>
      <xdr:col>9</xdr:col>
      <xdr:colOff>0</xdr:colOff>
      <xdr:row>10</xdr:row>
      <xdr:rowOff>1666875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C05211E3-B06B-4574-83C8-5B17A566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111218" y="5011510"/>
          <a:ext cx="815068" cy="4381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38100</xdr:colOff>
      <xdr:row>10</xdr:row>
      <xdr:rowOff>2181225</xdr:rowOff>
    </xdr:from>
    <xdr:to>
      <xdr:col>11</xdr:col>
      <xdr:colOff>0</xdr:colOff>
      <xdr:row>10</xdr:row>
      <xdr:rowOff>2581275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id="{105C844A-B298-42B6-8E39-0564ED91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441636" y="13556796"/>
          <a:ext cx="574221" cy="40005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>
    <xdr:from>
      <xdr:col>10</xdr:col>
      <xdr:colOff>238125</xdr:colOff>
      <xdr:row>10</xdr:row>
      <xdr:rowOff>1866900</xdr:rowOff>
    </xdr:from>
    <xdr:to>
      <xdr:col>10</xdr:col>
      <xdr:colOff>381000</xdr:colOff>
      <xdr:row>10</xdr:row>
      <xdr:rowOff>2085975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id="{0DEF6A03-5AEA-49AD-9B68-573742A5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7641661" y="13242471"/>
          <a:ext cx="142875" cy="219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57150</xdr:rowOff>
    </xdr:from>
    <xdr:to>
      <xdr:col>4</xdr:col>
      <xdr:colOff>228600</xdr:colOff>
      <xdr:row>9</xdr:row>
      <xdr:rowOff>219075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981325"/>
          <a:ext cx="1152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180975</xdr:colOff>
      <xdr:row>7</xdr:row>
      <xdr:rowOff>95250</xdr:rowOff>
    </xdr:from>
    <xdr:to>
      <xdr:col>8</xdr:col>
      <xdr:colOff>438150</xdr:colOff>
      <xdr:row>9</xdr:row>
      <xdr:rowOff>133350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3019425"/>
          <a:ext cx="1123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10" zoomScale="90" zoomScaleNormal="90" workbookViewId="0">
      <selection activeCell="B16" sqref="B16"/>
    </sheetView>
  </sheetViews>
  <sheetFormatPr defaultRowHeight="12.75" x14ac:dyDescent="0.25"/>
  <cols>
    <col min="1" max="1" width="8.140625" style="26" customWidth="1"/>
    <col min="2" max="2" width="34.5703125" style="26" customWidth="1"/>
    <col min="3" max="3" width="6.85546875" style="26" customWidth="1"/>
    <col min="4" max="4" width="9.42578125" style="26" customWidth="1"/>
    <col min="5" max="5" width="14.42578125" style="28" customWidth="1"/>
    <col min="6" max="6" width="15.140625" style="26" customWidth="1"/>
    <col min="7" max="7" width="14.28515625" style="26" customWidth="1"/>
    <col min="8" max="8" width="15.85546875" style="26" customWidth="1"/>
    <col min="9" max="9" width="12.7109375" style="26" customWidth="1"/>
    <col min="10" max="10" width="26.85546875" style="26" customWidth="1"/>
    <col min="11" max="11" width="26.7109375" style="26" customWidth="1"/>
    <col min="12" max="16384" width="9.140625" style="26"/>
  </cols>
  <sheetData>
    <row r="1" spans="1:11" x14ac:dyDescent="0.25">
      <c r="H1" s="48" t="s">
        <v>32</v>
      </c>
      <c r="I1" s="48"/>
      <c r="J1" s="48"/>
      <c r="K1" s="48"/>
    </row>
    <row r="2" spans="1:11" x14ac:dyDescent="0.25">
      <c r="H2" s="48" t="s">
        <v>38</v>
      </c>
      <c r="I2" s="48"/>
      <c r="J2" s="48"/>
      <c r="K2" s="48"/>
    </row>
    <row r="3" spans="1:11" x14ac:dyDescent="0.25">
      <c r="H3" s="48" t="s">
        <v>33</v>
      </c>
      <c r="I3" s="48"/>
      <c r="J3" s="48"/>
      <c r="K3" s="48"/>
    </row>
    <row r="4" spans="1:11" x14ac:dyDescent="0.25">
      <c r="H4" s="29"/>
      <c r="I4" s="25"/>
      <c r="J4" s="25"/>
      <c r="K4" s="29"/>
    </row>
    <row r="5" spans="1:11" x14ac:dyDescent="0.25">
      <c r="H5" s="48" t="s">
        <v>39</v>
      </c>
      <c r="I5" s="48"/>
      <c r="J5" s="48"/>
      <c r="K5" s="48"/>
    </row>
    <row r="6" spans="1:11" x14ac:dyDescent="0.25">
      <c r="H6" s="25"/>
      <c r="I6" s="25"/>
      <c r="J6" s="25"/>
      <c r="K6" s="25"/>
    </row>
    <row r="7" spans="1:11" ht="16.5" customHeight="1" x14ac:dyDescent="0.25">
      <c r="A7" s="49" t="s">
        <v>34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x14ac:dyDescent="0.25">
      <c r="A8" s="50" t="s">
        <v>23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63.75" customHeight="1" x14ac:dyDescent="0.25">
      <c r="A9" s="51" t="s">
        <v>24</v>
      </c>
      <c r="B9" s="51"/>
      <c r="C9" s="47" t="s">
        <v>25</v>
      </c>
      <c r="D9" s="47"/>
      <c r="E9" s="47"/>
      <c r="F9" s="47"/>
      <c r="G9" s="47"/>
      <c r="H9" s="47"/>
      <c r="I9" s="47"/>
      <c r="J9" s="47"/>
      <c r="K9" s="47"/>
    </row>
    <row r="10" spans="1:11" ht="48.75" customHeight="1" x14ac:dyDescent="0.25">
      <c r="A10" s="51" t="s">
        <v>6</v>
      </c>
      <c r="B10" s="51" t="s">
        <v>26</v>
      </c>
      <c r="C10" s="54" t="s">
        <v>19</v>
      </c>
      <c r="D10" s="54" t="s">
        <v>20</v>
      </c>
      <c r="E10" s="57" t="s">
        <v>27</v>
      </c>
      <c r="F10" s="57"/>
      <c r="G10" s="57"/>
      <c r="H10" s="56" t="s">
        <v>28</v>
      </c>
      <c r="I10" s="56"/>
      <c r="J10" s="56"/>
      <c r="K10" s="24" t="s">
        <v>29</v>
      </c>
    </row>
    <row r="11" spans="1:11" ht="198" customHeight="1" x14ac:dyDescent="0.25">
      <c r="A11" s="51"/>
      <c r="B11" s="51"/>
      <c r="C11" s="54"/>
      <c r="D11" s="54"/>
      <c r="E11" s="57"/>
      <c r="F11" s="57"/>
      <c r="G11" s="57"/>
      <c r="H11" s="55" t="s">
        <v>36</v>
      </c>
      <c r="I11" s="55" t="s">
        <v>30</v>
      </c>
      <c r="J11" s="55" t="s">
        <v>37</v>
      </c>
      <c r="K11" s="58" t="s">
        <v>31</v>
      </c>
    </row>
    <row r="12" spans="1:11" ht="33" customHeight="1" x14ac:dyDescent="0.25">
      <c r="A12" s="51"/>
      <c r="B12" s="51"/>
      <c r="C12" s="54"/>
      <c r="D12" s="54"/>
      <c r="E12" s="40" t="s">
        <v>44</v>
      </c>
      <c r="F12" s="41" t="s">
        <v>45</v>
      </c>
      <c r="G12" s="41" t="s">
        <v>46</v>
      </c>
      <c r="H12" s="55"/>
      <c r="I12" s="55"/>
      <c r="J12" s="55"/>
      <c r="K12" s="58"/>
    </row>
    <row r="13" spans="1:11" ht="27" customHeight="1" x14ac:dyDescent="0.25">
      <c r="A13" s="30">
        <v>1</v>
      </c>
      <c r="B13" s="21" t="s">
        <v>47</v>
      </c>
      <c r="C13" s="27" t="s">
        <v>48</v>
      </c>
      <c r="D13" s="27">
        <v>1</v>
      </c>
      <c r="E13" s="42">
        <v>103950</v>
      </c>
      <c r="F13" s="42">
        <v>175000</v>
      </c>
      <c r="G13" s="42">
        <v>178500</v>
      </c>
      <c r="H13" s="19">
        <f>(E13+F13+G13)/3</f>
        <v>152483.32999999999</v>
      </c>
      <c r="I13" s="19">
        <f>STDEV(E13:G13)</f>
        <v>42067.519999999997</v>
      </c>
      <c r="J13" s="23">
        <f>I13/H13</f>
        <v>0.27589999999999998</v>
      </c>
      <c r="K13" s="22">
        <f>D13*SUM(E13:G13)/COLUMNS(E13:G13)</f>
        <v>152483.32999999999</v>
      </c>
    </row>
    <row r="14" spans="1:11" s="25" customFormat="1" x14ac:dyDescent="0.25">
      <c r="A14" s="57" t="s">
        <v>22</v>
      </c>
      <c r="B14" s="57"/>
      <c r="C14" s="57"/>
      <c r="D14" s="57"/>
      <c r="E14" s="57"/>
      <c r="F14" s="57"/>
      <c r="G14" s="57"/>
      <c r="H14" s="24"/>
      <c r="I14" s="24"/>
      <c r="J14" s="24"/>
      <c r="K14" s="34">
        <f>K13</f>
        <v>152483.32999999999</v>
      </c>
    </row>
    <row r="15" spans="1:1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A16" s="31" t="s">
        <v>9</v>
      </c>
      <c r="B16" s="43" t="s">
        <v>42</v>
      </c>
      <c r="C16" s="44" t="s">
        <v>21</v>
      </c>
      <c r="D16" s="45" t="s">
        <v>43</v>
      </c>
      <c r="E16" s="46">
        <v>1485</v>
      </c>
      <c r="F16" s="46">
        <v>2500</v>
      </c>
      <c r="G16" s="46">
        <v>2550</v>
      </c>
      <c r="H16" s="19">
        <f t="shared" ref="H16:H18" si="0">(E16+F16+G16)/3</f>
        <v>2178.33</v>
      </c>
      <c r="I16" s="19">
        <f t="shared" ref="I16:I18" si="1">STDEV(E16:G16)</f>
        <v>600.96</v>
      </c>
      <c r="J16" s="23">
        <f>I16/H16</f>
        <v>0.27589999999999998</v>
      </c>
      <c r="K16" s="22">
        <f t="shared" ref="K16:K18" si="2">D16*SUM(E16:G16)/COLUMNS(E16:G16)</f>
        <v>152483.32999999999</v>
      </c>
    </row>
    <row r="17" spans="1:11" hidden="1" x14ac:dyDescent="0.25">
      <c r="A17" s="31" t="s">
        <v>17</v>
      </c>
      <c r="B17" s="43"/>
      <c r="C17" s="44"/>
      <c r="D17" s="45"/>
      <c r="E17" s="46"/>
      <c r="F17" s="46"/>
      <c r="G17" s="46"/>
      <c r="H17" s="19">
        <f t="shared" si="0"/>
        <v>0</v>
      </c>
      <c r="I17" s="19" t="e">
        <f t="shared" si="1"/>
        <v>#DIV/0!</v>
      </c>
      <c r="J17" s="23" t="e">
        <f t="shared" ref="J17:J18" si="3">I17/H17</f>
        <v>#DIV/0!</v>
      </c>
      <c r="K17" s="22">
        <f t="shared" si="2"/>
        <v>0</v>
      </c>
    </row>
    <row r="18" spans="1:11" ht="0.75" customHeight="1" x14ac:dyDescent="0.25">
      <c r="A18" s="31" t="s">
        <v>18</v>
      </c>
      <c r="B18" s="43"/>
      <c r="C18" s="44"/>
      <c r="D18" s="45"/>
      <c r="E18" s="46"/>
      <c r="F18" s="46"/>
      <c r="G18" s="46"/>
      <c r="H18" s="19">
        <f t="shared" si="0"/>
        <v>0</v>
      </c>
      <c r="I18" s="19" t="e">
        <f t="shared" si="1"/>
        <v>#DIV/0!</v>
      </c>
      <c r="J18" s="23" t="e">
        <f t="shared" si="3"/>
        <v>#DIV/0!</v>
      </c>
      <c r="K18" s="22">
        <f t="shared" si="2"/>
        <v>0</v>
      </c>
    </row>
    <row r="19" spans="1:11" x14ac:dyDescent="0.25">
      <c r="A19" s="31"/>
      <c r="B19" s="24" t="s">
        <v>22</v>
      </c>
      <c r="C19" s="59">
        <f>SUM(K16:K18)-0.01</f>
        <v>152483.32</v>
      </c>
      <c r="D19" s="60"/>
      <c r="E19" s="60"/>
      <c r="F19" s="60"/>
      <c r="G19" s="60"/>
      <c r="H19" s="60"/>
      <c r="I19" s="60"/>
      <c r="J19" s="60"/>
      <c r="K19" s="60"/>
    </row>
    <row r="20" spans="1:11" x14ac:dyDescent="0.25">
      <c r="A20" s="32"/>
      <c r="B20" s="35"/>
      <c r="C20" s="36"/>
      <c r="D20" s="37"/>
      <c r="E20" s="37"/>
      <c r="F20" s="37"/>
      <c r="G20" s="37"/>
      <c r="H20" s="37"/>
      <c r="I20" s="37"/>
      <c r="J20" s="37"/>
      <c r="K20" s="37"/>
    </row>
    <row r="21" spans="1:11" ht="57" customHeight="1" x14ac:dyDescent="0.25">
      <c r="A21" s="52" t="s">
        <v>40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25">
      <c r="A22" s="32"/>
      <c r="B22" s="35"/>
      <c r="C22" s="36"/>
      <c r="D22" s="37"/>
      <c r="E22" s="37"/>
      <c r="F22" s="37"/>
      <c r="G22" s="37"/>
      <c r="H22" s="37"/>
      <c r="I22" s="37"/>
      <c r="J22" s="37"/>
      <c r="K22" s="37"/>
    </row>
    <row r="23" spans="1:11" ht="18.75" x14ac:dyDescent="0.2">
      <c r="A23" s="32"/>
      <c r="B23" s="53" t="s">
        <v>35</v>
      </c>
      <c r="C23" s="53"/>
      <c r="D23" s="53"/>
      <c r="E23" s="53"/>
      <c r="F23" s="18"/>
      <c r="G23" s="38" t="s">
        <v>41</v>
      </c>
      <c r="H23" s="20"/>
      <c r="I23" s="37"/>
      <c r="J23" s="37"/>
      <c r="K23" s="37"/>
    </row>
    <row r="24" spans="1:11" x14ac:dyDescent="0.25">
      <c r="A24" s="32"/>
      <c r="B24" s="35"/>
      <c r="C24" s="36"/>
      <c r="D24" s="37"/>
      <c r="E24" s="37"/>
      <c r="F24" s="37"/>
      <c r="G24" s="37"/>
      <c r="H24" s="37"/>
      <c r="I24" s="37"/>
      <c r="J24" s="37"/>
      <c r="K24" s="37"/>
    </row>
    <row r="25" spans="1:11" x14ac:dyDescent="0.25">
      <c r="A25" s="32"/>
      <c r="B25" s="35"/>
      <c r="C25" s="36"/>
      <c r="D25" s="37"/>
      <c r="E25" s="37"/>
      <c r="F25" s="37"/>
      <c r="G25" s="37"/>
      <c r="H25" s="37"/>
      <c r="I25" s="37"/>
      <c r="J25" s="37"/>
      <c r="K25" s="37"/>
    </row>
    <row r="26" spans="1:11" x14ac:dyDescent="0.25">
      <c r="A26" s="32"/>
      <c r="B26" s="35"/>
      <c r="C26" s="36"/>
      <c r="D26" s="37"/>
      <c r="E26" s="37"/>
      <c r="F26" s="37"/>
      <c r="G26" s="37"/>
      <c r="H26" s="37"/>
      <c r="I26" s="37"/>
      <c r="J26" s="37"/>
      <c r="K26" s="37"/>
    </row>
    <row r="27" spans="1:11" x14ac:dyDescent="0.25">
      <c r="A27" s="32"/>
      <c r="B27" s="35"/>
      <c r="C27" s="36"/>
      <c r="D27" s="37"/>
      <c r="E27" s="37"/>
      <c r="F27" s="37"/>
      <c r="G27" s="37"/>
      <c r="H27" s="37"/>
      <c r="I27" s="37"/>
      <c r="J27" s="37"/>
      <c r="K27" s="37"/>
    </row>
    <row r="28" spans="1:11" s="33" customFormat="1" x14ac:dyDescent="0.25">
      <c r="A28" s="25"/>
      <c r="B28" s="39"/>
      <c r="C28" s="39"/>
      <c r="D28" s="39"/>
      <c r="E28" s="39"/>
    </row>
    <row r="29" spans="1:11" s="33" customFormat="1" x14ac:dyDescent="0.25"/>
  </sheetData>
  <mergeCells count="22">
    <mergeCell ref="A10:A12"/>
    <mergeCell ref="A21:K21"/>
    <mergeCell ref="B23:E23"/>
    <mergeCell ref="B10:B12"/>
    <mergeCell ref="C10:C12"/>
    <mergeCell ref="D10:D12"/>
    <mergeCell ref="H11:H12"/>
    <mergeCell ref="I11:I12"/>
    <mergeCell ref="H10:J10"/>
    <mergeCell ref="E10:G11"/>
    <mergeCell ref="J11:J12"/>
    <mergeCell ref="K11:K12"/>
    <mergeCell ref="A14:G14"/>
    <mergeCell ref="C19:K19"/>
    <mergeCell ref="C9:K9"/>
    <mergeCell ref="H1:K1"/>
    <mergeCell ref="H2:K2"/>
    <mergeCell ref="H3:K3"/>
    <mergeCell ref="H5:K5"/>
    <mergeCell ref="A7:K7"/>
    <mergeCell ref="A8:K8"/>
    <mergeCell ref="A9:B9"/>
  </mergeCells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workbookViewId="0">
      <selection activeCell="B26" sqref="B26"/>
    </sheetView>
  </sheetViews>
  <sheetFormatPr defaultRowHeight="15" x14ac:dyDescent="0.25"/>
  <cols>
    <col min="1" max="1" width="6.7109375" customWidth="1"/>
    <col min="2" max="2" width="46.140625" customWidth="1"/>
    <col min="3" max="3" width="14.28515625" style="1" customWidth="1"/>
    <col min="4" max="4" width="14.140625" customWidth="1"/>
    <col min="5" max="5" width="15.85546875" customWidth="1"/>
    <col min="6" max="6" width="16.28515625" customWidth="1"/>
    <col min="7" max="7" width="13.140625" customWidth="1"/>
    <col min="8" max="8" width="13" customWidth="1"/>
    <col min="9" max="9" width="13.140625" customWidth="1"/>
    <col min="10" max="10" width="11.42578125" customWidth="1"/>
    <col min="11" max="11" width="15.5703125" customWidth="1"/>
  </cols>
  <sheetData>
    <row r="1" spans="1:12" s="3" customFormat="1" ht="55.5" customHeight="1" x14ac:dyDescent="0.3">
      <c r="B1" s="65" t="s">
        <v>16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s="4" customFormat="1" ht="46.5" customHeight="1" x14ac:dyDescent="0.25">
      <c r="A2" s="66" t="s">
        <v>6</v>
      </c>
      <c r="B2" s="68" t="s">
        <v>0</v>
      </c>
      <c r="C2" s="8" t="s">
        <v>11</v>
      </c>
      <c r="D2" s="8" t="s">
        <v>11</v>
      </c>
      <c r="E2" s="8" t="s">
        <v>11</v>
      </c>
      <c r="F2" s="70" t="s">
        <v>1</v>
      </c>
      <c r="G2" s="70" t="s">
        <v>2</v>
      </c>
      <c r="H2" s="70" t="s">
        <v>3</v>
      </c>
      <c r="I2" s="71" t="s">
        <v>4</v>
      </c>
      <c r="J2" s="73" t="s">
        <v>10</v>
      </c>
      <c r="K2" s="70" t="s">
        <v>5</v>
      </c>
    </row>
    <row r="3" spans="1:12" s="4" customFormat="1" ht="61.5" customHeight="1" x14ac:dyDescent="0.25">
      <c r="A3" s="67"/>
      <c r="B3" s="69"/>
      <c r="C3" s="9" t="s">
        <v>12</v>
      </c>
      <c r="D3" s="9" t="s">
        <v>13</v>
      </c>
      <c r="E3" s="9" t="s">
        <v>14</v>
      </c>
      <c r="F3" s="70"/>
      <c r="G3" s="70"/>
      <c r="H3" s="71"/>
      <c r="I3" s="72"/>
      <c r="J3" s="73"/>
      <c r="K3" s="70"/>
    </row>
    <row r="4" spans="1:12" s="4" customFormat="1" ht="25.5" customHeight="1" x14ac:dyDescent="0.25">
      <c r="A4" s="10" t="s">
        <v>9</v>
      </c>
      <c r="B4" s="17" t="s">
        <v>15</v>
      </c>
      <c r="C4" s="12"/>
      <c r="D4" s="15"/>
      <c r="E4" s="12"/>
      <c r="F4" s="12">
        <f>(C4+D4+E4)/3</f>
        <v>0</v>
      </c>
      <c r="G4" s="12">
        <f t="shared" ref="G4" si="0">SQRT((((C4-F4)*(C4-F4))+((D4-F4)*(D4-F4))+((E4-F4)*(E4-F4)))/(3-1))</f>
        <v>0</v>
      </c>
      <c r="H4" s="12" t="e">
        <f t="shared" ref="H4" si="1">G4/F4*100</f>
        <v>#DIV/0!</v>
      </c>
      <c r="I4" s="12"/>
      <c r="J4" s="14">
        <v>2</v>
      </c>
      <c r="K4" s="13">
        <f>F4*J4</f>
        <v>0</v>
      </c>
    </row>
    <row r="5" spans="1:12" s="4" customFormat="1" ht="17.25" customHeight="1" x14ac:dyDescent="0.25">
      <c r="A5" s="61" t="s">
        <v>8</v>
      </c>
      <c r="B5" s="62"/>
      <c r="C5" s="62"/>
      <c r="D5" s="62"/>
      <c r="E5" s="62"/>
      <c r="F5" s="62"/>
      <c r="G5" s="62"/>
      <c r="H5" s="62"/>
      <c r="I5" s="62"/>
      <c r="J5" s="63"/>
      <c r="K5" s="11">
        <f>SUM(K4:K4)</f>
        <v>0</v>
      </c>
    </row>
    <row r="6" spans="1:12" s="3" customFormat="1" ht="9" customHeight="1" x14ac:dyDescent="0.3">
      <c r="B6" s="5"/>
      <c r="C6" s="6"/>
      <c r="D6" s="2"/>
      <c r="E6" s="2"/>
      <c r="F6" s="2"/>
      <c r="G6" s="2"/>
      <c r="H6" s="2"/>
      <c r="I6" s="2"/>
      <c r="J6" s="2"/>
      <c r="K6" s="2"/>
    </row>
    <row r="7" spans="1:12" s="3" customFormat="1" ht="15" customHeight="1" x14ac:dyDescent="0.25">
      <c r="B7" s="64" t="s">
        <v>7</v>
      </c>
      <c r="C7" s="64"/>
      <c r="D7" s="64"/>
      <c r="E7" s="64"/>
      <c r="F7" s="64"/>
      <c r="G7" s="64"/>
      <c r="H7" s="64"/>
      <c r="I7" s="64"/>
      <c r="J7" s="64"/>
      <c r="K7" s="64"/>
      <c r="L7" s="7"/>
    </row>
    <row r="8" spans="1:12" s="3" customFormat="1" x14ac:dyDescent="0.25"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2" s="3" customFormat="1" x14ac:dyDescent="0.25"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2" ht="23.25" customHeight="1" x14ac:dyDescent="0.25"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3" spans="1:12" x14ac:dyDescent="0.25">
      <c r="K13" s="16"/>
    </row>
    <row r="14" spans="1:12" x14ac:dyDescent="0.25">
      <c r="K14" s="16"/>
    </row>
  </sheetData>
  <mergeCells count="11">
    <mergeCell ref="A5:J5"/>
    <mergeCell ref="B7:K10"/>
    <mergeCell ref="B1:K1"/>
    <mergeCell ref="A2:A3"/>
    <mergeCell ref="B2:B3"/>
    <mergeCell ref="F2:F3"/>
    <mergeCell ref="G2:G3"/>
    <mergeCell ref="H2:H3"/>
    <mergeCell ref="I2:I3"/>
    <mergeCell ref="J2:J3"/>
    <mergeCell ref="K2:K3"/>
  </mergeCells>
  <printOptions horizontalCentered="1"/>
  <pageMargins left="0.25" right="0.25" top="0.75" bottom="0.75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нмцк</vt:lpstr>
      <vt:lpstr>по мин КП</vt:lpstr>
      <vt:lpstr>нмцк!Область_печати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</dc:creator>
  <cp:lastModifiedBy>1</cp:lastModifiedBy>
  <cp:lastPrinted>2024-04-03T09:22:54Z</cp:lastPrinted>
  <dcterms:created xsi:type="dcterms:W3CDTF">2012-03-16T09:46:17Z</dcterms:created>
  <dcterms:modified xsi:type="dcterms:W3CDTF">2024-04-11T05:56:39Z</dcterms:modified>
</cp:coreProperties>
</file>