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PHIN\Post2\СПЕЦИАЛИСТ ПО ЗАКУПКАМ\ЗАКУПКИ\Спецодежда\"/>
    </mc:Choice>
  </mc:AlternateContent>
  <bookViews>
    <workbookView xWindow="0" yWindow="0" windowWidth="27945" windowHeight="12330"/>
  </bookViews>
  <sheets>
    <sheet name="НМЦ" sheetId="1" r:id="rId1"/>
  </sheets>
  <calcPr calcId="162913"/>
</workbook>
</file>

<file path=xl/calcChain.xml><?xml version="1.0" encoding="utf-8"?>
<calcChain xmlns="http://schemas.openxmlformats.org/spreadsheetml/2006/main">
  <c r="L31" i="1" l="1"/>
  <c r="M31" i="1" s="1"/>
  <c r="J31" i="1"/>
  <c r="K31" i="1" s="1"/>
  <c r="I31" i="1"/>
  <c r="I30" i="1"/>
  <c r="L30" i="1" s="1"/>
  <c r="M30" i="1" s="1"/>
  <c r="L29" i="1"/>
  <c r="M29" i="1" s="1"/>
  <c r="J29" i="1"/>
  <c r="K29" i="1" s="1"/>
  <c r="I29" i="1"/>
  <c r="I28" i="1"/>
  <c r="L28" i="1" s="1"/>
  <c r="M28" i="1" s="1"/>
  <c r="L27" i="1"/>
  <c r="M27" i="1" s="1"/>
  <c r="J27" i="1"/>
  <c r="K27" i="1" s="1"/>
  <c r="I27" i="1"/>
  <c r="I26" i="1"/>
  <c r="L26" i="1" s="1"/>
  <c r="M26" i="1" s="1"/>
  <c r="L25" i="1"/>
  <c r="M25" i="1" s="1"/>
  <c r="J25" i="1"/>
  <c r="K25" i="1" s="1"/>
  <c r="I25" i="1"/>
  <c r="I24" i="1"/>
  <c r="L24" i="1" s="1"/>
  <c r="M24" i="1" s="1"/>
  <c r="L23" i="1"/>
  <c r="M23" i="1" s="1"/>
  <c r="J23" i="1"/>
  <c r="K23" i="1" s="1"/>
  <c r="I23" i="1"/>
  <c r="I22" i="1"/>
  <c r="L22" i="1" s="1"/>
  <c r="M22" i="1" s="1"/>
  <c r="L21" i="1"/>
  <c r="M21" i="1" s="1"/>
  <c r="J21" i="1"/>
  <c r="K21" i="1" s="1"/>
  <c r="I21" i="1"/>
  <c r="I20" i="1"/>
  <c r="L20" i="1" s="1"/>
  <c r="M20" i="1" s="1"/>
  <c r="L19" i="1"/>
  <c r="M19" i="1" s="1"/>
  <c r="J19" i="1"/>
  <c r="K19" i="1" s="1"/>
  <c r="I19" i="1"/>
  <c r="I18" i="1"/>
  <c r="L18" i="1" s="1"/>
  <c r="M18" i="1" s="1"/>
  <c r="L17" i="1"/>
  <c r="M17" i="1" s="1"/>
  <c r="J17" i="1"/>
  <c r="K17" i="1" s="1"/>
  <c r="I17" i="1"/>
  <c r="I16" i="1"/>
  <c r="L16" i="1" s="1"/>
  <c r="M16" i="1" s="1"/>
  <c r="L15" i="1"/>
  <c r="M15" i="1" s="1"/>
  <c r="J15" i="1"/>
  <c r="K15" i="1" s="1"/>
  <c r="I15" i="1"/>
  <c r="I14" i="1"/>
  <c r="L14" i="1" s="1"/>
  <c r="M14" i="1" s="1"/>
  <c r="L13" i="1"/>
  <c r="M13" i="1" s="1"/>
  <c r="J13" i="1"/>
  <c r="K13" i="1" s="1"/>
  <c r="I13" i="1"/>
  <c r="I12" i="1"/>
  <c r="L12" i="1" s="1"/>
  <c r="M12" i="1" s="1"/>
  <c r="L11" i="1"/>
  <c r="M11" i="1" s="1"/>
  <c r="J11" i="1"/>
  <c r="K11" i="1" s="1"/>
  <c r="I11" i="1"/>
  <c r="I10" i="1"/>
  <c r="L10" i="1" s="1"/>
  <c r="M10" i="1" s="1"/>
  <c r="L9" i="1"/>
  <c r="M9" i="1" s="1"/>
  <c r="J9" i="1"/>
  <c r="K9" i="1" s="1"/>
  <c r="I9" i="1"/>
  <c r="I8" i="1"/>
  <c r="L8" i="1" s="1"/>
  <c r="M8" i="1" s="1"/>
  <c r="L7" i="1"/>
  <c r="M7" i="1" s="1"/>
  <c r="J7" i="1"/>
  <c r="K7" i="1" s="1"/>
  <c r="I7" i="1"/>
  <c r="I6" i="1"/>
  <c r="L6" i="1" s="1"/>
  <c r="M6" i="1" s="1"/>
  <c r="L5" i="1"/>
  <c r="M5" i="1" s="1"/>
  <c r="J5" i="1"/>
  <c r="K5" i="1" s="1"/>
  <c r="I5" i="1"/>
  <c r="I32" i="1" l="1"/>
  <c r="J6" i="1"/>
  <c r="K6" i="1" s="1"/>
  <c r="J8" i="1"/>
  <c r="K8" i="1" s="1"/>
  <c r="J10" i="1"/>
  <c r="K10" i="1" s="1"/>
  <c r="J12" i="1"/>
  <c r="K12" i="1" s="1"/>
  <c r="J14" i="1"/>
  <c r="K14" i="1" s="1"/>
  <c r="J16" i="1"/>
  <c r="K16" i="1" s="1"/>
  <c r="J18" i="1"/>
  <c r="K18" i="1" s="1"/>
  <c r="J20" i="1"/>
  <c r="K20" i="1" s="1"/>
  <c r="J22" i="1"/>
  <c r="K22" i="1" s="1"/>
  <c r="J24" i="1"/>
  <c r="K24" i="1" s="1"/>
  <c r="J26" i="1"/>
  <c r="K26" i="1" s="1"/>
  <c r="J28" i="1"/>
  <c r="K28" i="1" s="1"/>
  <c r="J30" i="1"/>
  <c r="K30" i="1" s="1"/>
</calcChain>
</file>

<file path=xl/sharedStrings.xml><?xml version="1.0" encoding="utf-8"?>
<sst xmlns="http://schemas.openxmlformats.org/spreadsheetml/2006/main" count="102" uniqueCount="40">
  <si>
    <t xml:space="preserve">Приложение
</t>
  </si>
  <si>
    <t>Обоснование начальной (максимальной) цены Договора на поставку спецодежды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</si>
  <si>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</si>
  <si>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</si>
  <si>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</si>
  <si>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</si>
  <si>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</si>
  <si>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</si>
  <si>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</si>
  <si>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</si>
  <si>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</si>
  <si>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</si>
  <si>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</si>
  <si>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</si>
  <si>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</si>
  <si>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</si>
  <si>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</si>
  <si>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</si>
  <si>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r>
      <rPr>
        <sz val="11"/>
        <color theme="1"/>
        <rFont val="Times New Roman"/>
        <charset val="204"/>
      </rPr>
      <t>Перчатки BRIGFORM BF601</t>
    </r>
  </si>
  <si>
    <t xml:space="preserve">В соответствии с описанием предмета закупки </t>
  </si>
  <si>
    <r>
      <rPr>
        <sz val="11"/>
        <color theme="1"/>
        <rFont val="Times New Roman"/>
        <charset val="204"/>
      </rPr>
      <t>пара</t>
    </r>
  </si>
  <si>
    <r>
      <rPr>
        <sz val="11"/>
        <color theme="1"/>
        <rFont val="Times New Roman"/>
        <charset val="204"/>
      </rPr>
      <t>Белье нательное</t>
    </r>
  </si>
  <si>
    <r>
      <rPr>
        <sz val="11"/>
        <color theme="1"/>
        <rFont val="Times New Roman"/>
        <charset val="204"/>
      </rPr>
      <t>компл.</t>
    </r>
  </si>
  <si>
    <r>
      <rPr>
        <sz val="11"/>
        <color theme="1"/>
        <rFont val="Times New Roman"/>
        <charset val="204"/>
      </rPr>
      <t>Фартук КЩС удлиненный</t>
    </r>
  </si>
  <si>
    <r>
      <rPr>
        <sz val="11"/>
        <color theme="1"/>
        <rFont val="Times New Roman"/>
        <charset val="204"/>
      </rPr>
      <t>шт</t>
    </r>
  </si>
  <si>
    <r>
      <rPr>
        <sz val="11"/>
        <color theme="1"/>
        <rFont val="Times New Roman"/>
        <charset val="204"/>
      </rPr>
      <t>Сапоги ПВХ муж. "Престиж" D-28</t>
    </r>
  </si>
  <si>
    <r>
      <rPr>
        <sz val="11"/>
        <color theme="1"/>
        <rFont val="Times New Roman"/>
        <charset val="204"/>
      </rPr>
      <t>Костюм летний "Стандарт"</t>
    </r>
  </si>
  <si>
    <r>
      <rPr>
        <sz val="11"/>
        <color theme="1"/>
        <rFont val="Times New Roman"/>
        <charset val="204"/>
      </rPr>
      <t>Сапоги ПВХ муж. Профессионал КЩС с КП (ЮСХП-40.01)</t>
    </r>
  </si>
  <si>
    <r>
      <rPr>
        <sz val="11"/>
        <color theme="1"/>
        <rFont val="Times New Roman"/>
        <charset val="204"/>
      </rPr>
      <t>Халат "Технолог" мужской</t>
    </r>
  </si>
  <si>
    <r>
      <rPr>
        <sz val="11"/>
        <color theme="1"/>
        <rFont val="Times New Roman"/>
        <charset val="204"/>
      </rPr>
      <t>Перчатки х/б с ПВХ 10 класс 5 нитей "Точка"</t>
    </r>
  </si>
  <si>
    <r>
      <rPr>
        <sz val="11"/>
        <color theme="1"/>
        <rFont val="Times New Roman"/>
        <charset val="204"/>
      </rPr>
      <t>Халат "Технолог" женский</t>
    </r>
  </si>
  <si>
    <r>
      <rPr>
        <sz val="11"/>
        <color theme="1"/>
        <rFont val="Times New Roman"/>
        <charset val="204"/>
      </rPr>
      <t>Костюм зимний "Сибирь" с п/к р. 56-58 (170-176)</t>
    </r>
  </si>
  <si>
    <r>
      <rPr>
        <sz val="11"/>
        <color theme="1"/>
        <rFont val="Times New Roman"/>
        <charset val="204"/>
      </rPr>
      <t>Валенки</t>
    </r>
  </si>
  <si>
    <r>
      <rPr>
        <sz val="11"/>
        <color theme="1"/>
        <rFont val="Times New Roman"/>
        <charset val="204"/>
      </rPr>
      <t>Рукавицы хб двунитка с брезентовым наладонник (пара)</t>
    </r>
  </si>
  <si>
    <r>
      <rPr>
        <sz val="11"/>
        <color theme="1"/>
        <rFont val="Times New Roman"/>
        <charset val="204"/>
      </rPr>
      <t>Плащ влагозащитный "Посейдон"(Poseidon)WPL синий</t>
    </r>
  </si>
  <si>
    <r>
      <rPr>
        <sz val="11"/>
        <color theme="1"/>
        <rFont val="Times New Roman"/>
        <charset val="204"/>
      </rPr>
      <t>Перчатки диэлектрические латексные</t>
    </r>
  </si>
  <si>
    <r>
      <rPr>
        <sz val="11"/>
        <color theme="1"/>
        <rFont val="Times New Roman"/>
        <charset val="204"/>
      </rPr>
      <t>Галоши диэлектрические</t>
    </r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</si>
  <si>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</si>
  <si>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</si>
  <si>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поставку спецодежды 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</si>
</sst>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\ ##0.00_р_._-;\-* #\ ##0.00_р_._-;_-* &quot;-&quot;??_р_._-;_-@_-"/>
    <numFmt numFmtId="168" formatCode="#\ ##0.00#########"/>
    <numFmt numFmtId="169" formatCode="0.0000"/>
    <numFmt numFmtId="170" formatCode="#\ ##0.00"/>
    <numFmt numFmtId="171" formatCode="_-* #\ ##0.00\ _₽_-;\-* #\ ##0.00\ _₽_-;_-* &quot;-&quot;??\ _₽_-;_-@_-"/>
  </numFmts>
  <fonts count="12" x14ac:knownFonts="1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sz val="10"/>
      <color rgb="FF000000"/>
      <name val="Times New Roman"/>
      <charset val="204"/>
    </font>
    <font>
      <b/>
      <sz val="11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  <font>
      <sz val="11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9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70" fontId="3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 wrapText="1"/>
    </xf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71" fontId="1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80" zoomScaleNormal="80" workbookViewId="0">
      <selection activeCell="T5" sqref="T5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B1" s="6"/>
      <c r="I1" s="36" t="s">
        <v>0</v>
      </c>
      <c r="J1" s="36"/>
      <c r="K1" s="36"/>
      <c r="L1" s="36"/>
      <c r="M1" s="36"/>
    </row>
    <row r="2" spans="1:13" s="1" customFormat="1" ht="39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39" customHeight="1" x14ac:dyDescent="0.2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38" t="s">
        <v>7</v>
      </c>
      <c r="G3" s="38"/>
      <c r="H3" s="38"/>
      <c r="I3" s="39" t="s">
        <v>8</v>
      </c>
      <c r="J3" s="39"/>
      <c r="K3" s="39"/>
      <c r="L3" s="40" t="s">
        <v>9</v>
      </c>
      <c r="M3" s="40"/>
    </row>
    <row r="4" spans="1:13" s="1" customFormat="1" ht="144" customHeight="1" x14ac:dyDescent="0.2">
      <c r="A4" s="46"/>
      <c r="B4" s="46"/>
      <c r="C4" s="46"/>
      <c r="D4" s="46"/>
      <c r="E4" s="46"/>
      <c r="F4" s="7" t="s">
        <v>10</v>
      </c>
      <c r="G4" s="7" t="s">
        <v>11</v>
      </c>
      <c r="H4" s="7" t="s">
        <v>12</v>
      </c>
      <c r="I4" s="8" t="s">
        <v>13</v>
      </c>
      <c r="J4" s="8" t="s">
        <v>14</v>
      </c>
      <c r="K4" s="7" t="s">
        <v>15</v>
      </c>
      <c r="L4" s="22" t="s">
        <v>16</v>
      </c>
      <c r="M4" s="22" t="s">
        <v>17</v>
      </c>
    </row>
    <row r="5" spans="1:13" s="1" customFormat="1" ht="45" x14ac:dyDescent="0.2">
      <c r="A5" s="7">
        <v>1</v>
      </c>
      <c r="B5" s="9" t="s">
        <v>18</v>
      </c>
      <c r="C5" s="9" t="s">
        <v>19</v>
      </c>
      <c r="D5" s="9" t="s">
        <v>20</v>
      </c>
      <c r="E5" s="9">
        <v>12</v>
      </c>
      <c r="F5" s="7">
        <v>74.39</v>
      </c>
      <c r="G5" s="7">
        <v>76.69</v>
      </c>
      <c r="H5" s="7">
        <v>73</v>
      </c>
      <c r="I5" s="23">
        <f t="shared" ref="I5:I30" si="0">AVERAGE(F5:H5)</f>
        <v>74.693333333333328</v>
      </c>
      <c r="J5" s="24">
        <f t="shared" ref="J5:J30" si="1">SQRT(((SUM((POWER(H5-I5,2)),(POWER(G5-I5,2)),(POWER(F5-I5,2)))/(COLUMNS(F5:H5)-1))))</f>
        <v>1.8636076124907111</v>
      </c>
      <c r="K5" s="25">
        <f t="shared" ref="K5:K30" si="2">J5/I5*100</f>
        <v>2.4950119767369392</v>
      </c>
      <c r="L5" s="26">
        <f t="shared" ref="L5:L30" si="3">I5</f>
        <v>74.693333333333328</v>
      </c>
      <c r="M5" s="26">
        <f t="shared" ref="M5:M30" si="4">L5*E5</f>
        <v>896.31999999999994</v>
      </c>
    </row>
    <row r="6" spans="1:13" s="1" customFormat="1" ht="45" x14ac:dyDescent="0.2">
      <c r="A6" s="7">
        <v>2</v>
      </c>
      <c r="B6" s="9" t="s">
        <v>21</v>
      </c>
      <c r="C6" s="9" t="s">
        <v>19</v>
      </c>
      <c r="D6" s="9" t="s">
        <v>22</v>
      </c>
      <c r="E6" s="9">
        <v>6</v>
      </c>
      <c r="F6" s="7">
        <v>1260.5999999999999</v>
      </c>
      <c r="G6" s="7">
        <v>1237</v>
      </c>
      <c r="H6" s="7">
        <v>1237</v>
      </c>
      <c r="I6" s="23">
        <f t="shared" si="0"/>
        <v>1244.8666666666666</v>
      </c>
      <c r="J6" s="24">
        <f t="shared" si="1"/>
        <v>13.625466352875115</v>
      </c>
      <c r="K6" s="25">
        <f t="shared" si="2"/>
        <v>1.0945321870782776</v>
      </c>
      <c r="L6" s="26">
        <f t="shared" si="3"/>
        <v>1244.8666666666666</v>
      </c>
      <c r="M6" s="26">
        <f t="shared" si="4"/>
        <v>7469.1999999999989</v>
      </c>
    </row>
    <row r="7" spans="1:13" s="1" customFormat="1" ht="45" x14ac:dyDescent="0.2">
      <c r="A7" s="7">
        <v>3</v>
      </c>
      <c r="B7" s="9" t="s">
        <v>23</v>
      </c>
      <c r="C7" s="9" t="s">
        <v>19</v>
      </c>
      <c r="D7" s="9" t="s">
        <v>24</v>
      </c>
      <c r="E7" s="9">
        <v>5</v>
      </c>
      <c r="F7" s="7">
        <v>581.89</v>
      </c>
      <c r="G7" s="7">
        <v>571</v>
      </c>
      <c r="H7" s="7">
        <v>571</v>
      </c>
      <c r="I7" s="23">
        <f t="shared" si="0"/>
        <v>574.63</v>
      </c>
      <c r="J7" s="24">
        <f t="shared" si="1"/>
        <v>6.2873444314750166</v>
      </c>
      <c r="K7" s="25">
        <f t="shared" si="2"/>
        <v>1.0941552706045659</v>
      </c>
      <c r="L7" s="26">
        <f t="shared" si="3"/>
        <v>574.63</v>
      </c>
      <c r="M7" s="26">
        <f t="shared" si="4"/>
        <v>2873.15</v>
      </c>
    </row>
    <row r="8" spans="1:13" s="1" customFormat="1" ht="45" x14ac:dyDescent="0.2">
      <c r="A8" s="7">
        <v>4</v>
      </c>
      <c r="B8" s="9" t="s">
        <v>25</v>
      </c>
      <c r="C8" s="9" t="s">
        <v>19</v>
      </c>
      <c r="D8" s="9" t="s">
        <v>20</v>
      </c>
      <c r="E8" s="9">
        <v>1</v>
      </c>
      <c r="F8" s="7">
        <v>1084.3</v>
      </c>
      <c r="G8" s="7">
        <v>1117.8399999999999</v>
      </c>
      <c r="H8" s="7">
        <v>1064</v>
      </c>
      <c r="I8" s="23">
        <f t="shared" si="0"/>
        <v>1088.7133333333334</v>
      </c>
      <c r="J8" s="24">
        <f t="shared" si="1"/>
        <v>27.189971190373324</v>
      </c>
      <c r="K8" s="25">
        <f t="shared" si="2"/>
        <v>2.4974408191663544</v>
      </c>
      <c r="L8" s="26">
        <f t="shared" si="3"/>
        <v>1088.7133333333334</v>
      </c>
      <c r="M8" s="26">
        <f t="shared" si="4"/>
        <v>1088.7133333333334</v>
      </c>
    </row>
    <row r="9" spans="1:13" s="1" customFormat="1" ht="45" x14ac:dyDescent="0.2">
      <c r="A9" s="7">
        <v>5</v>
      </c>
      <c r="B9" s="9" t="s">
        <v>25</v>
      </c>
      <c r="C9" s="9" t="s">
        <v>19</v>
      </c>
      <c r="D9" s="9" t="s">
        <v>20</v>
      </c>
      <c r="E9" s="9">
        <v>1</v>
      </c>
      <c r="F9" s="7">
        <v>1084.3</v>
      </c>
      <c r="G9" s="7">
        <v>1117.8399999999999</v>
      </c>
      <c r="H9" s="7">
        <v>1064</v>
      </c>
      <c r="I9" s="23">
        <f t="shared" si="0"/>
        <v>1088.7133333333334</v>
      </c>
      <c r="J9" s="24">
        <f t="shared" si="1"/>
        <v>27.189971190373324</v>
      </c>
      <c r="K9" s="25">
        <f t="shared" si="2"/>
        <v>2.4974408191663544</v>
      </c>
      <c r="L9" s="26">
        <f t="shared" si="3"/>
        <v>1088.7133333333334</v>
      </c>
      <c r="M9" s="26">
        <f t="shared" si="4"/>
        <v>1088.7133333333334</v>
      </c>
    </row>
    <row r="10" spans="1:13" s="1" customFormat="1" ht="45" x14ac:dyDescent="0.2">
      <c r="A10" s="7">
        <v>6</v>
      </c>
      <c r="B10" s="9" t="s">
        <v>25</v>
      </c>
      <c r="C10" s="9" t="s">
        <v>19</v>
      </c>
      <c r="D10" s="9" t="s">
        <v>20</v>
      </c>
      <c r="E10" s="9">
        <v>1</v>
      </c>
      <c r="F10" s="7">
        <v>1084.3</v>
      </c>
      <c r="G10" s="7">
        <v>1117.8399999999999</v>
      </c>
      <c r="H10" s="7">
        <v>1064</v>
      </c>
      <c r="I10" s="23">
        <f t="shared" si="0"/>
        <v>1088.7133333333334</v>
      </c>
      <c r="J10" s="24">
        <f t="shared" si="1"/>
        <v>27.189971190373324</v>
      </c>
      <c r="K10" s="25">
        <f t="shared" si="2"/>
        <v>2.4974408191663544</v>
      </c>
      <c r="L10" s="26">
        <f t="shared" si="3"/>
        <v>1088.7133333333334</v>
      </c>
      <c r="M10" s="26">
        <f t="shared" si="4"/>
        <v>1088.7133333333334</v>
      </c>
    </row>
    <row r="11" spans="1:13" s="1" customFormat="1" ht="45" x14ac:dyDescent="0.2">
      <c r="A11" s="7">
        <v>7</v>
      </c>
      <c r="B11" s="9" t="s">
        <v>26</v>
      </c>
      <c r="C11" s="9" t="s">
        <v>19</v>
      </c>
      <c r="D11" s="9" t="s">
        <v>22</v>
      </c>
      <c r="E11" s="9">
        <v>2</v>
      </c>
      <c r="F11" s="7">
        <v>1370.67</v>
      </c>
      <c r="G11" s="7">
        <v>1413.06</v>
      </c>
      <c r="H11" s="7">
        <v>1345</v>
      </c>
      <c r="I11" s="23">
        <f t="shared" si="0"/>
        <v>1376.2433333333331</v>
      </c>
      <c r="J11" s="24">
        <f t="shared" si="1"/>
        <v>34.370589656468375</v>
      </c>
      <c r="K11" s="25">
        <f t="shared" si="2"/>
        <v>2.4974209737474995</v>
      </c>
      <c r="L11" s="26">
        <f t="shared" si="3"/>
        <v>1376.2433333333331</v>
      </c>
      <c r="M11" s="26">
        <f t="shared" si="4"/>
        <v>2752.4866666666662</v>
      </c>
    </row>
    <row r="12" spans="1:13" s="1" customFormat="1" ht="45" x14ac:dyDescent="0.2">
      <c r="A12" s="7">
        <v>8</v>
      </c>
      <c r="B12" s="9" t="s">
        <v>27</v>
      </c>
      <c r="C12" s="9" t="s">
        <v>19</v>
      </c>
      <c r="D12" s="9" t="s">
        <v>20</v>
      </c>
      <c r="E12" s="9">
        <v>3</v>
      </c>
      <c r="F12" s="7">
        <v>1599.96</v>
      </c>
      <c r="G12" s="7">
        <v>1649.44</v>
      </c>
      <c r="H12" s="7">
        <v>1570</v>
      </c>
      <c r="I12" s="23">
        <f t="shared" si="0"/>
        <v>1606.4666666666665</v>
      </c>
      <c r="J12" s="24">
        <f t="shared" si="1"/>
        <v>40.117713460930638</v>
      </c>
      <c r="K12" s="25">
        <f t="shared" si="2"/>
        <v>2.4972639827113734</v>
      </c>
      <c r="L12" s="26">
        <f t="shared" si="3"/>
        <v>1606.4666666666665</v>
      </c>
      <c r="M12" s="26">
        <f t="shared" si="4"/>
        <v>4819.3999999999996</v>
      </c>
    </row>
    <row r="13" spans="1:13" s="1" customFormat="1" ht="45" x14ac:dyDescent="0.2">
      <c r="A13" s="7">
        <v>9</v>
      </c>
      <c r="B13" s="9" t="s">
        <v>28</v>
      </c>
      <c r="C13" s="9" t="s">
        <v>19</v>
      </c>
      <c r="D13" s="9" t="s">
        <v>24</v>
      </c>
      <c r="E13" s="9">
        <v>1</v>
      </c>
      <c r="F13" s="7">
        <v>1039.46</v>
      </c>
      <c r="G13" s="7">
        <v>1071.6099999999999</v>
      </c>
      <c r="H13" s="7">
        <v>1020</v>
      </c>
      <c r="I13" s="23">
        <f t="shared" si="0"/>
        <v>1043.6899999999998</v>
      </c>
      <c r="J13" s="24">
        <f t="shared" si="1"/>
        <v>26.063723832177107</v>
      </c>
      <c r="K13" s="25">
        <f t="shared" si="2"/>
        <v>2.4972667968627764</v>
      </c>
      <c r="L13" s="26">
        <f t="shared" si="3"/>
        <v>1043.6899999999998</v>
      </c>
      <c r="M13" s="26">
        <f t="shared" si="4"/>
        <v>1043.6899999999998</v>
      </c>
    </row>
    <row r="14" spans="1:13" s="1" customFormat="1" ht="45" x14ac:dyDescent="0.2">
      <c r="A14" s="7">
        <v>10</v>
      </c>
      <c r="B14" s="9" t="s">
        <v>29</v>
      </c>
      <c r="C14" s="9" t="s">
        <v>19</v>
      </c>
      <c r="D14" s="9" t="s">
        <v>20</v>
      </c>
      <c r="E14" s="9">
        <v>6</v>
      </c>
      <c r="F14" s="7">
        <v>34.65</v>
      </c>
      <c r="G14" s="7">
        <v>35.72</v>
      </c>
      <c r="H14" s="7">
        <v>34</v>
      </c>
      <c r="I14" s="23">
        <f t="shared" si="0"/>
        <v>34.79</v>
      </c>
      <c r="J14" s="24">
        <f t="shared" si="1"/>
        <v>0.86850446170414064</v>
      </c>
      <c r="K14" s="25">
        <f t="shared" si="2"/>
        <v>2.4964198381837903</v>
      </c>
      <c r="L14" s="26">
        <f t="shared" si="3"/>
        <v>34.79</v>
      </c>
      <c r="M14" s="26">
        <f t="shared" si="4"/>
        <v>208.74</v>
      </c>
    </row>
    <row r="15" spans="1:13" s="1" customFormat="1" ht="45" x14ac:dyDescent="0.2">
      <c r="A15" s="7">
        <v>11</v>
      </c>
      <c r="B15" s="9" t="s">
        <v>30</v>
      </c>
      <c r="C15" s="9" t="s">
        <v>19</v>
      </c>
      <c r="D15" s="9" t="s">
        <v>24</v>
      </c>
      <c r="E15" s="9">
        <v>1</v>
      </c>
      <c r="F15" s="7">
        <v>1108.76</v>
      </c>
      <c r="G15" s="7">
        <v>1413.06</v>
      </c>
      <c r="H15" s="7">
        <v>1088</v>
      </c>
      <c r="I15" s="23">
        <f t="shared" si="0"/>
        <v>1203.2733333333333</v>
      </c>
      <c r="J15" s="24">
        <f t="shared" si="1"/>
        <v>181.97686263185579</v>
      </c>
      <c r="K15" s="25">
        <f t="shared" si="2"/>
        <v>15.12348504622301</v>
      </c>
      <c r="L15" s="26">
        <f t="shared" si="3"/>
        <v>1203.2733333333333</v>
      </c>
      <c r="M15" s="26">
        <f t="shared" si="4"/>
        <v>1203.2733333333333</v>
      </c>
    </row>
    <row r="16" spans="1:13" s="1" customFormat="1" ht="45" x14ac:dyDescent="0.2">
      <c r="A16" s="7">
        <v>12</v>
      </c>
      <c r="B16" s="9" t="s">
        <v>30</v>
      </c>
      <c r="C16" s="9" t="s">
        <v>19</v>
      </c>
      <c r="D16" s="9" t="s">
        <v>24</v>
      </c>
      <c r="E16" s="9">
        <v>2</v>
      </c>
      <c r="F16" s="7">
        <v>1108.76</v>
      </c>
      <c r="G16" s="7">
        <v>1413.06</v>
      </c>
      <c r="H16" s="7">
        <v>1088</v>
      </c>
      <c r="I16" s="23">
        <f t="shared" si="0"/>
        <v>1203.2733333333333</v>
      </c>
      <c r="J16" s="24">
        <f t="shared" si="1"/>
        <v>181.97686263185579</v>
      </c>
      <c r="K16" s="25">
        <f t="shared" si="2"/>
        <v>15.12348504622301</v>
      </c>
      <c r="L16" s="26">
        <f t="shared" si="3"/>
        <v>1203.2733333333333</v>
      </c>
      <c r="M16" s="26">
        <f t="shared" si="4"/>
        <v>2406.5466666666666</v>
      </c>
    </row>
    <row r="17" spans="1:13" s="1" customFormat="1" ht="45" x14ac:dyDescent="0.2">
      <c r="A17" s="7">
        <v>13</v>
      </c>
      <c r="B17" s="9" t="s">
        <v>30</v>
      </c>
      <c r="C17" s="9" t="s">
        <v>19</v>
      </c>
      <c r="D17" s="9" t="s">
        <v>24</v>
      </c>
      <c r="E17" s="9">
        <v>1</v>
      </c>
      <c r="F17" s="7">
        <v>1108.76</v>
      </c>
      <c r="G17" s="7">
        <v>1413.06</v>
      </c>
      <c r="H17" s="7">
        <v>1088</v>
      </c>
      <c r="I17" s="23">
        <f t="shared" si="0"/>
        <v>1203.2733333333333</v>
      </c>
      <c r="J17" s="24">
        <f t="shared" si="1"/>
        <v>181.97686263185579</v>
      </c>
      <c r="K17" s="25">
        <f t="shared" si="2"/>
        <v>15.12348504622301</v>
      </c>
      <c r="L17" s="26">
        <f t="shared" si="3"/>
        <v>1203.2733333333333</v>
      </c>
      <c r="M17" s="26">
        <f t="shared" si="4"/>
        <v>1203.2733333333333</v>
      </c>
    </row>
    <row r="18" spans="1:13" s="1" customFormat="1" ht="45" x14ac:dyDescent="0.2">
      <c r="A18" s="7">
        <v>14</v>
      </c>
      <c r="B18" s="9" t="s">
        <v>30</v>
      </c>
      <c r="C18" s="9" t="s">
        <v>19</v>
      </c>
      <c r="D18" s="9" t="s">
        <v>24</v>
      </c>
      <c r="E18" s="9">
        <v>1</v>
      </c>
      <c r="F18" s="7">
        <v>1108.76</v>
      </c>
      <c r="G18" s="7">
        <v>1413.06</v>
      </c>
      <c r="H18" s="7">
        <v>1088</v>
      </c>
      <c r="I18" s="23">
        <f t="shared" si="0"/>
        <v>1203.2733333333333</v>
      </c>
      <c r="J18" s="24">
        <f t="shared" si="1"/>
        <v>181.97686263185579</v>
      </c>
      <c r="K18" s="25">
        <f t="shared" si="2"/>
        <v>15.12348504622301</v>
      </c>
      <c r="L18" s="26">
        <f t="shared" si="3"/>
        <v>1203.2733333333333</v>
      </c>
      <c r="M18" s="26">
        <f t="shared" si="4"/>
        <v>1203.2733333333333</v>
      </c>
    </row>
    <row r="19" spans="1:13" s="1" customFormat="1" ht="45" x14ac:dyDescent="0.2">
      <c r="A19" s="7">
        <v>15</v>
      </c>
      <c r="B19" s="9" t="s">
        <v>30</v>
      </c>
      <c r="C19" s="9" t="s">
        <v>19</v>
      </c>
      <c r="D19" s="9" t="s">
        <v>24</v>
      </c>
      <c r="E19" s="9">
        <v>1</v>
      </c>
      <c r="F19" s="7">
        <v>1108.76</v>
      </c>
      <c r="G19" s="7">
        <v>1413.06</v>
      </c>
      <c r="H19" s="7">
        <v>1088</v>
      </c>
      <c r="I19" s="23">
        <f t="shared" si="0"/>
        <v>1203.2733333333333</v>
      </c>
      <c r="J19" s="24">
        <f t="shared" si="1"/>
        <v>181.97686263185579</v>
      </c>
      <c r="K19" s="25">
        <f t="shared" si="2"/>
        <v>15.12348504622301</v>
      </c>
      <c r="L19" s="26">
        <f t="shared" si="3"/>
        <v>1203.2733333333333</v>
      </c>
      <c r="M19" s="26">
        <f t="shared" si="4"/>
        <v>1203.2733333333333</v>
      </c>
    </row>
    <row r="20" spans="1:13" s="1" customFormat="1" ht="45" x14ac:dyDescent="0.2">
      <c r="A20" s="7">
        <v>16</v>
      </c>
      <c r="B20" s="9" t="s">
        <v>27</v>
      </c>
      <c r="C20" s="9" t="s">
        <v>19</v>
      </c>
      <c r="D20" s="9" t="s">
        <v>20</v>
      </c>
      <c r="E20" s="9">
        <v>2</v>
      </c>
      <c r="F20" s="7">
        <v>1599.96</v>
      </c>
      <c r="G20" s="7">
        <v>1649.44</v>
      </c>
      <c r="H20" s="7">
        <v>1570</v>
      </c>
      <c r="I20" s="23">
        <f t="shared" si="0"/>
        <v>1606.4666666666665</v>
      </c>
      <c r="J20" s="24">
        <f t="shared" si="1"/>
        <v>40.117713460930638</v>
      </c>
      <c r="K20" s="25">
        <f t="shared" si="2"/>
        <v>2.4972639827113734</v>
      </c>
      <c r="L20" s="26">
        <f t="shared" si="3"/>
        <v>1606.4666666666665</v>
      </c>
      <c r="M20" s="26">
        <f t="shared" si="4"/>
        <v>3212.9333333333329</v>
      </c>
    </row>
    <row r="21" spans="1:13" s="1" customFormat="1" ht="45" x14ac:dyDescent="0.2">
      <c r="A21" s="7">
        <v>17</v>
      </c>
      <c r="B21" s="9" t="s">
        <v>31</v>
      </c>
      <c r="C21" s="9" t="s">
        <v>19</v>
      </c>
      <c r="D21" s="9" t="s">
        <v>22</v>
      </c>
      <c r="E21" s="9">
        <v>1</v>
      </c>
      <c r="F21" s="7">
        <v>5797.55</v>
      </c>
      <c r="G21" s="7">
        <v>5976.86</v>
      </c>
      <c r="H21" s="7">
        <v>5689</v>
      </c>
      <c r="I21" s="23">
        <f t="shared" si="0"/>
        <v>5821.1366666666663</v>
      </c>
      <c r="J21" s="24">
        <f t="shared" si="1"/>
        <v>145.3722567525636</v>
      </c>
      <c r="K21" s="25">
        <f t="shared" si="2"/>
        <v>2.4973173638922228</v>
      </c>
      <c r="L21" s="26">
        <f t="shared" si="3"/>
        <v>5821.1366666666663</v>
      </c>
      <c r="M21" s="26">
        <f t="shared" si="4"/>
        <v>5821.1366666666663</v>
      </c>
    </row>
    <row r="22" spans="1:13" s="1" customFormat="1" ht="45" x14ac:dyDescent="0.2">
      <c r="A22" s="7">
        <v>18</v>
      </c>
      <c r="B22" s="9" t="s">
        <v>32</v>
      </c>
      <c r="C22" s="9" t="s">
        <v>19</v>
      </c>
      <c r="D22" s="9" t="s">
        <v>20</v>
      </c>
      <c r="E22" s="9">
        <v>1</v>
      </c>
      <c r="F22" s="7">
        <v>2696.49</v>
      </c>
      <c r="G22" s="7">
        <v>2779.89</v>
      </c>
      <c r="H22" s="7">
        <v>2646</v>
      </c>
      <c r="I22" s="23">
        <f t="shared" si="0"/>
        <v>2707.4599999999996</v>
      </c>
      <c r="J22" s="24">
        <f t="shared" si="1"/>
        <v>67.615742989336397</v>
      </c>
      <c r="K22" s="25">
        <f t="shared" si="2"/>
        <v>2.4973865907284467</v>
      </c>
      <c r="L22" s="26">
        <f t="shared" si="3"/>
        <v>2707.4599999999996</v>
      </c>
      <c r="M22" s="26">
        <f t="shared" si="4"/>
        <v>2707.4599999999996</v>
      </c>
    </row>
    <row r="23" spans="1:13" s="1" customFormat="1" ht="45" x14ac:dyDescent="0.2">
      <c r="A23" s="7">
        <v>19</v>
      </c>
      <c r="B23" s="9" t="s">
        <v>32</v>
      </c>
      <c r="C23" s="9" t="s">
        <v>19</v>
      </c>
      <c r="D23" s="9" t="s">
        <v>20</v>
      </c>
      <c r="E23" s="9">
        <v>1</v>
      </c>
      <c r="F23" s="7">
        <v>2696.49</v>
      </c>
      <c r="G23" s="7">
        <v>2779.89</v>
      </c>
      <c r="H23" s="7">
        <v>2646</v>
      </c>
      <c r="I23" s="23">
        <f t="shared" si="0"/>
        <v>2707.4599999999996</v>
      </c>
      <c r="J23" s="24">
        <f t="shared" si="1"/>
        <v>67.615742989336397</v>
      </c>
      <c r="K23" s="25">
        <f t="shared" si="2"/>
        <v>2.4973865907284467</v>
      </c>
      <c r="L23" s="26">
        <f t="shared" si="3"/>
        <v>2707.4599999999996</v>
      </c>
      <c r="M23" s="26">
        <f t="shared" si="4"/>
        <v>2707.4599999999996</v>
      </c>
    </row>
    <row r="24" spans="1:13" s="1" customFormat="1" ht="45" x14ac:dyDescent="0.2">
      <c r="A24" s="7">
        <v>20</v>
      </c>
      <c r="B24" s="9" t="s">
        <v>33</v>
      </c>
      <c r="C24" s="9" t="s">
        <v>19</v>
      </c>
      <c r="D24" s="9" t="s">
        <v>20</v>
      </c>
      <c r="E24" s="9">
        <v>6</v>
      </c>
      <c r="F24" s="7">
        <v>88.66</v>
      </c>
      <c r="G24" s="7">
        <v>91.4</v>
      </c>
      <c r="H24" s="7">
        <v>87</v>
      </c>
      <c r="I24" s="23">
        <f t="shared" si="0"/>
        <v>89.02</v>
      </c>
      <c r="J24" s="24">
        <f t="shared" si="1"/>
        <v>2.2219810980294175</v>
      </c>
      <c r="K24" s="25">
        <f t="shared" si="2"/>
        <v>2.4960470658609499</v>
      </c>
      <c r="L24" s="26">
        <f t="shared" si="3"/>
        <v>89.02</v>
      </c>
      <c r="M24" s="26">
        <f t="shared" si="4"/>
        <v>534.12</v>
      </c>
    </row>
    <row r="25" spans="1:13" s="1" customFormat="1" ht="45" x14ac:dyDescent="0.2">
      <c r="A25" s="7">
        <v>21</v>
      </c>
      <c r="B25" s="9" t="s">
        <v>34</v>
      </c>
      <c r="C25" s="9" t="s">
        <v>19</v>
      </c>
      <c r="D25" s="9" t="s">
        <v>24</v>
      </c>
      <c r="E25" s="9">
        <v>1</v>
      </c>
      <c r="F25" s="7">
        <v>1803.77</v>
      </c>
      <c r="G25" s="7">
        <v>1859.56</v>
      </c>
      <c r="H25" s="7">
        <v>1770</v>
      </c>
      <c r="I25" s="23">
        <f t="shared" si="0"/>
        <v>1811.11</v>
      </c>
      <c r="J25" s="24">
        <f t="shared" si="1"/>
        <v>45.228918846242586</v>
      </c>
      <c r="K25" s="25">
        <f t="shared" si="2"/>
        <v>2.4973037996721672</v>
      </c>
      <c r="L25" s="26">
        <f t="shared" si="3"/>
        <v>1811.11</v>
      </c>
      <c r="M25" s="26">
        <f t="shared" si="4"/>
        <v>1811.11</v>
      </c>
    </row>
    <row r="26" spans="1:13" s="1" customFormat="1" ht="45" x14ac:dyDescent="0.2">
      <c r="A26" s="7">
        <v>22</v>
      </c>
      <c r="B26" s="9" t="s">
        <v>27</v>
      </c>
      <c r="C26" s="9" t="s">
        <v>19</v>
      </c>
      <c r="D26" s="9" t="s">
        <v>20</v>
      </c>
      <c r="E26" s="9">
        <v>1</v>
      </c>
      <c r="F26" s="7">
        <v>1599.96</v>
      </c>
      <c r="G26" s="7">
        <v>1649.44</v>
      </c>
      <c r="H26" s="7">
        <v>1570</v>
      </c>
      <c r="I26" s="23">
        <f t="shared" si="0"/>
        <v>1606.4666666666665</v>
      </c>
      <c r="J26" s="24">
        <f t="shared" si="1"/>
        <v>40.117713460930638</v>
      </c>
      <c r="K26" s="25">
        <f t="shared" si="2"/>
        <v>2.4972639827113734</v>
      </c>
      <c r="L26" s="26">
        <f t="shared" si="3"/>
        <v>1606.4666666666665</v>
      </c>
      <c r="M26" s="26">
        <f t="shared" si="4"/>
        <v>1606.4666666666665</v>
      </c>
    </row>
    <row r="27" spans="1:13" s="1" customFormat="1" ht="45" x14ac:dyDescent="0.2">
      <c r="A27" s="7">
        <v>23</v>
      </c>
      <c r="B27" s="9" t="s">
        <v>26</v>
      </c>
      <c r="C27" s="9" t="s">
        <v>19</v>
      </c>
      <c r="D27" s="9" t="s">
        <v>22</v>
      </c>
      <c r="E27" s="9">
        <v>2</v>
      </c>
      <c r="F27" s="7">
        <v>1370.67</v>
      </c>
      <c r="G27" s="7">
        <v>1413.06</v>
      </c>
      <c r="H27" s="7">
        <v>1345</v>
      </c>
      <c r="I27" s="23">
        <f t="shared" si="0"/>
        <v>1376.2433333333331</v>
      </c>
      <c r="J27" s="24">
        <f t="shared" si="1"/>
        <v>34.370589656468375</v>
      </c>
      <c r="K27" s="25">
        <f t="shared" si="2"/>
        <v>2.4974209737474995</v>
      </c>
      <c r="L27" s="26">
        <f t="shared" si="3"/>
        <v>1376.2433333333331</v>
      </c>
      <c r="M27" s="26">
        <f t="shared" si="4"/>
        <v>2752.4866666666662</v>
      </c>
    </row>
    <row r="28" spans="1:13" s="1" customFormat="1" ht="45" x14ac:dyDescent="0.2">
      <c r="A28" s="7">
        <v>24</v>
      </c>
      <c r="B28" s="9" t="s">
        <v>26</v>
      </c>
      <c r="C28" s="9" t="s">
        <v>19</v>
      </c>
      <c r="D28" s="9" t="s">
        <v>22</v>
      </c>
      <c r="E28" s="9">
        <v>1</v>
      </c>
      <c r="F28" s="7">
        <v>1370.68</v>
      </c>
      <c r="G28" s="7">
        <v>1413.06</v>
      </c>
      <c r="H28" s="7">
        <v>1345</v>
      </c>
      <c r="I28" s="23">
        <f t="shared" si="0"/>
        <v>1376.2466666666667</v>
      </c>
      <c r="J28" s="24">
        <f t="shared" si="1"/>
        <v>34.369779361138335</v>
      </c>
      <c r="K28" s="25">
        <f t="shared" si="2"/>
        <v>2.4973560476904577</v>
      </c>
      <c r="L28" s="26">
        <f t="shared" si="3"/>
        <v>1376.2466666666667</v>
      </c>
      <c r="M28" s="26">
        <f t="shared" si="4"/>
        <v>1376.2466666666667</v>
      </c>
    </row>
    <row r="29" spans="1:13" s="1" customFormat="1" ht="45" x14ac:dyDescent="0.2">
      <c r="A29" s="7">
        <v>25</v>
      </c>
      <c r="B29" s="9" t="s">
        <v>27</v>
      </c>
      <c r="C29" s="9" t="s">
        <v>19</v>
      </c>
      <c r="D29" s="9" t="s">
        <v>20</v>
      </c>
      <c r="E29" s="9">
        <v>1</v>
      </c>
      <c r="F29" s="7">
        <v>1599.96</v>
      </c>
      <c r="G29" s="7">
        <v>1649.44</v>
      </c>
      <c r="H29" s="7">
        <v>1570</v>
      </c>
      <c r="I29" s="23">
        <f t="shared" si="0"/>
        <v>1606.4666666666665</v>
      </c>
      <c r="J29" s="24">
        <f t="shared" si="1"/>
        <v>40.117713460930638</v>
      </c>
      <c r="K29" s="25">
        <f t="shared" si="2"/>
        <v>2.4972639827113734</v>
      </c>
      <c r="L29" s="26">
        <f t="shared" si="3"/>
        <v>1606.4666666666665</v>
      </c>
      <c r="M29" s="26">
        <f t="shared" si="4"/>
        <v>1606.4666666666665</v>
      </c>
    </row>
    <row r="30" spans="1:13" s="1" customFormat="1" ht="45" x14ac:dyDescent="0.2">
      <c r="A30" s="7">
        <v>26</v>
      </c>
      <c r="B30" s="9" t="s">
        <v>35</v>
      </c>
      <c r="C30" s="9" t="s">
        <v>19</v>
      </c>
      <c r="D30" s="9" t="s">
        <v>20</v>
      </c>
      <c r="E30" s="9">
        <v>6</v>
      </c>
      <c r="F30" s="7">
        <v>968.13</v>
      </c>
      <c r="G30" s="7">
        <v>998.07</v>
      </c>
      <c r="H30" s="7">
        <v>950</v>
      </c>
      <c r="I30" s="23">
        <f t="shared" si="0"/>
        <v>972.06666666666661</v>
      </c>
      <c r="J30" s="24">
        <f t="shared" si="1"/>
        <v>24.275589247911874</v>
      </c>
      <c r="K30" s="25">
        <f t="shared" si="2"/>
        <v>2.4973173219853106</v>
      </c>
      <c r="L30" s="26">
        <f t="shared" si="3"/>
        <v>972.06666666666661</v>
      </c>
      <c r="M30" s="26">
        <f t="shared" si="4"/>
        <v>5832.4</v>
      </c>
    </row>
    <row r="31" spans="1:13" s="1" customFormat="1" ht="45" x14ac:dyDescent="0.2">
      <c r="A31" s="7">
        <v>27</v>
      </c>
      <c r="B31" s="9" t="s">
        <v>36</v>
      </c>
      <c r="C31" s="9" t="s">
        <v>19</v>
      </c>
      <c r="D31" s="9" t="s">
        <v>20</v>
      </c>
      <c r="E31" s="9">
        <v>1</v>
      </c>
      <c r="F31" s="10">
        <v>1364.55</v>
      </c>
      <c r="G31" s="10">
        <v>1406.75</v>
      </c>
      <c r="H31" s="10">
        <v>1339</v>
      </c>
      <c r="I31" s="23">
        <f t="shared" ref="I31" si="5">AVERAGE(F31:H31)</f>
        <v>1370.1000000000001</v>
      </c>
      <c r="J31" s="24">
        <f t="shared" ref="J31" si="6">SQRT(((SUM((POWER(H31-I31,2)),(POWER(G31-I31,2)),(POWER(F31-I31,2)))/(COLUMNS(F31:H31)-1))))</f>
        <v>34.214287951088508</v>
      </c>
      <c r="K31" s="25">
        <f t="shared" ref="K31" si="7">J31/I31*100</f>
        <v>2.4972110029259547</v>
      </c>
      <c r="L31" s="26">
        <f t="shared" ref="L31" si="8">I31</f>
        <v>1370.1000000000001</v>
      </c>
      <c r="M31" s="26">
        <f t="shared" ref="M31" si="9">L31*E31</f>
        <v>1370.1000000000001</v>
      </c>
    </row>
    <row r="32" spans="1:13" s="1" customFormat="1" ht="15.75" customHeight="1" x14ac:dyDescent="0.2">
      <c r="A32" s="41" t="s">
        <v>37</v>
      </c>
      <c r="B32" s="41"/>
      <c r="C32" s="41"/>
      <c r="D32" s="41"/>
      <c r="E32" s="41"/>
      <c r="F32" s="41"/>
      <c r="G32" s="41"/>
      <c r="H32" s="41"/>
      <c r="I32" s="27">
        <f>SUM(M5:M31)</f>
        <v>61887.153333333328</v>
      </c>
      <c r="J32" s="28" t="s">
        <v>38</v>
      </c>
      <c r="K32" s="29"/>
      <c r="L32" s="28"/>
      <c r="M32" s="30"/>
    </row>
    <row r="33" spans="1:13" s="2" customFormat="1" ht="66" customHeight="1" x14ac:dyDescent="0.25">
      <c r="A33" s="42" t="s">
        <v>39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s="1" customFormat="1" ht="15.75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4"/>
    </row>
    <row r="35" spans="1:13" s="3" customFormat="1" ht="14.2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1"/>
      <c r="L35" s="31"/>
      <c r="M35" s="31"/>
    </row>
    <row r="36" spans="1:13" s="2" customFormat="1" ht="16.5" customHeight="1" x14ac:dyDescent="0.25">
      <c r="B36" s="13"/>
      <c r="H36" s="14"/>
      <c r="I36" s="32"/>
    </row>
    <row r="37" spans="1:13" s="2" customFormat="1" ht="16.5" customHeight="1" x14ac:dyDescent="0.25">
      <c r="A37" s="15"/>
      <c r="B37" s="15"/>
      <c r="C37" s="15"/>
      <c r="D37" s="16"/>
      <c r="E37" s="16"/>
      <c r="F37" s="16"/>
      <c r="G37" s="16"/>
      <c r="H37" s="16"/>
      <c r="I37" s="33"/>
      <c r="J37" s="1"/>
      <c r="K37" s="6"/>
      <c r="L37" s="1"/>
      <c r="M37" s="1"/>
    </row>
    <row r="38" spans="1:13" s="1" customFormat="1" x14ac:dyDescent="0.2">
      <c r="K38" s="6"/>
    </row>
    <row r="39" spans="1:13" s="1" customFormat="1" ht="15.75" x14ac:dyDescent="0.25">
      <c r="A39" s="45"/>
      <c r="B39" s="45"/>
      <c r="C39" s="45"/>
      <c r="D39" s="45"/>
      <c r="E39" s="16"/>
      <c r="F39" s="17"/>
      <c r="G39" s="18"/>
      <c r="H39" s="19"/>
      <c r="I39" s="34"/>
      <c r="J39" s="3"/>
      <c r="K39" s="3"/>
      <c r="L39" s="3"/>
      <c r="M39" s="3"/>
    </row>
    <row r="40" spans="1:13" s="1" customFormat="1" ht="15.75" x14ac:dyDescent="0.25">
      <c r="A40" s="2"/>
      <c r="B40" s="2"/>
      <c r="C40" s="2"/>
      <c r="D40" s="2"/>
      <c r="E40" s="2"/>
      <c r="F40" s="2"/>
      <c r="G40" s="2"/>
      <c r="H40" s="14"/>
      <c r="I40" s="2"/>
      <c r="J40" s="2"/>
      <c r="K40" s="2"/>
      <c r="L40" s="2"/>
      <c r="M40" s="2"/>
    </row>
    <row r="41" spans="1:13" ht="15.75" x14ac:dyDescent="0.25">
      <c r="A41" s="2"/>
      <c r="B41" s="2"/>
      <c r="C41" s="2"/>
      <c r="D41" s="2"/>
      <c r="E41" s="2"/>
      <c r="F41" s="2"/>
      <c r="G41" s="2"/>
      <c r="H41" s="14"/>
      <c r="I41" s="2"/>
      <c r="J41" s="2"/>
      <c r="K41" s="2"/>
      <c r="L41" s="2"/>
      <c r="M41" s="2"/>
    </row>
    <row r="42" spans="1:13" x14ac:dyDescent="0.2">
      <c r="A42" s="1"/>
      <c r="B42" s="1"/>
      <c r="C42" s="1"/>
      <c r="D42" s="1"/>
      <c r="E42" s="1"/>
      <c r="F42" s="1"/>
      <c r="G42" s="1"/>
      <c r="H42" s="20"/>
      <c r="I42" s="1"/>
      <c r="J42" s="1"/>
      <c r="K42" s="6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20"/>
      <c r="I43" s="35"/>
      <c r="J43" s="1"/>
      <c r="K43" s="6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20"/>
      <c r="I44" s="1"/>
      <c r="J44" s="1"/>
      <c r="K44" s="6"/>
      <c r="L44" s="1"/>
      <c r="M44" s="1"/>
    </row>
    <row r="45" spans="1:13" x14ac:dyDescent="0.2">
      <c r="H45" s="21"/>
    </row>
    <row r="46" spans="1:13" x14ac:dyDescent="0.2">
      <c r="H46" s="21"/>
    </row>
    <row r="47" spans="1:13" x14ac:dyDescent="0.2">
      <c r="H47" s="21"/>
    </row>
    <row r="48" spans="1:13" x14ac:dyDescent="0.2">
      <c r="H48" s="21"/>
    </row>
  </sheetData>
  <mergeCells count="14">
    <mergeCell ref="A32:H32"/>
    <mergeCell ref="A33:M33"/>
    <mergeCell ref="A34:M34"/>
    <mergeCell ref="A39:D39"/>
    <mergeCell ref="A3:A4"/>
    <mergeCell ref="B3:B4"/>
    <mergeCell ref="C3:C4"/>
    <mergeCell ref="D3:D4"/>
    <mergeCell ref="E3:E4"/>
    <mergeCell ref="I1:M1"/>
    <mergeCell ref="A2:M2"/>
    <mergeCell ref="F3:H3"/>
    <mergeCell ref="I3:K3"/>
    <mergeCell ref="L3:M3"/>
  </mergeCells>
  <pageMargins left="0.511811023622047" right="0.31496062992126" top="0.118110236220472" bottom="0.15748031496063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RePack by Diakov</cp:lastModifiedBy>
  <cp:lastPrinted>2021-08-04T10:11:00Z</cp:lastPrinted>
  <dcterms:created xsi:type="dcterms:W3CDTF">2014-05-19T23:28:00Z</dcterms:created>
  <dcterms:modified xsi:type="dcterms:W3CDTF">2024-04-09T02:05:57Z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9B31E8D31442497FB49001DDE317BD2A_13</vt:lpwstr>
  </property>
  <property fmtid="{D5CDD505-2E9C-101B-9397-08002B2CF9AE}" pid="3" name="KSOProductBuildVer">
    <vt:lpwstr>1049-12.2.0.13489</vt:lpwstr>
  </property>
</Properties>
</file>