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НМ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<sst xmlns="http://schemas.openxmlformats.org/spreadsheetml/2006/main" count="33" uniqueCount="28">
  <si>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 xml:space="preserve">Приложение
</t>
  </si>
  <si>
    <t>Обоснование начальной (максимальной) цены Договора на поставку мебели</t>
  </si>
  <si>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</si>
  <si>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</si>
  <si>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</si>
  <si>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</si>
  <si>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</si>
  <si>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</si>
  <si>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</si>
  <si>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</si>
  <si>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</si>
  <si>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</si>
  <si>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</si>
  <si>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</si>
  <si>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</si>
  <si>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0"/>
        <rFont val="Times New Roman"/>
        <charset val="204"/>
      </rPr>
      <t xml:space="preserve">коэффициент вариации цен V (%)           </t>
    </r>
    <r>
      <rPr>
        <i/>
        <sz val="10"/>
        <rFont val="Times New Roman"/>
        <charset val="204"/>
      </rPr>
      <t xml:space="preserve">         (не должен превышать 33%)</t>
    </r>
  </si>
  <si>
    <t>Средняя арифметическая цена за единицу     руб.</t>
  </si>
  <si>
    <t>Расчет Н (МЦК) по формуле                             v - количество (объем) закупаемого товара (работы, услуги);
     ц - ср. цена за единицу    ЦКЕП = v*ц</t>
  </si>
  <si>
    <t>Стол ученический двухместный с траверсой (усиленный каркас) или эквивалент</t>
  </si>
  <si>
    <t xml:space="preserve">В соответствии с описанием предмета закупки </t>
  </si>
  <si>
    <t>шт</t>
  </si>
  <si>
    <t xml:space="preserve">Стул ученический </t>
  </si>
  <si>
    <t>щт</t>
  </si>
  <si>
    <t>Офисное кресло</t>
  </si>
  <si>
    <t xml:space="preserve">Многоместная секция </t>
  </si>
  <si>
    <t>В результате проведенного расчета Н(М)Ц договора составила:</t>
  </si>
  <si>
    <t>рублей</t>
  </si>
  <si>
    <t xml:space="preserve">При определениеии начальной (максимальной) цены Договора на поставку мебели  применен метод сопоставимых рыночных цен (анализ рынка).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</si>
</sst>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 ##0.00_р_._-;\-* #\ ##0.00_р_._-;_-* &quot;-&quot;??_р_.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#\ ##0.00#########"/>
    <numFmt numFmtId="181" formatCode="0.0000"/>
    <numFmt numFmtId="182" formatCode="#\ ##0.00"/>
    <numFmt numFmtId="183" formatCode="_-* #\ ##0.00\ _₽_-;\-* #\ ##0.00\ _₽_-;_-* &quot;-&quot;??\ _₽_-;_-@_-"/>
  </numFmts>
  <fonts count="33">
    <font>
      <sz val="11"/>
      <color theme="1"/>
      <name val="Calibri"/>
      <charset val="204"/>
      <scheme val="minor"/>
    </font>
    <font>
      <sz val="10"/>
      <name val="Times New Roman"/>
      <charset val="204"/>
    </font>
    <font>
      <sz val="12"/>
      <name val="Times New Roman"/>
      <charset val="204"/>
    </font>
    <font>
      <sz val="11"/>
      <name val="Times New Roman"/>
      <charset val="204"/>
    </font>
    <font>
      <sz val="10"/>
      <color indexed="8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0"/>
      <color rgb="FF000000"/>
      <name val="Times New Roman"/>
      <charset val="204"/>
    </font>
    <font>
      <sz val="11"/>
      <color indexed="8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0"/>
      <name val="Times New Roman"/>
      <charset val="20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/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4" fillId="0" borderId="0" xfId="0" applyFont="1" applyFill="1"/>
    <xf numFmtId="0" fontId="1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2" fillId="0" borderId="0" xfId="0" applyFont="1" applyFill="1" applyBorder="1"/>
    <xf numFmtId="0" fontId="5" fillId="0" borderId="0" xfId="0" applyFont="1" applyAlignment="1"/>
    <xf numFmtId="0" fontId="2" fillId="0" borderId="0" xfId="0" applyFont="1"/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181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/>
    <xf numFmtId="0" fontId="4" fillId="0" borderId="0" xfId="0" applyFont="1" applyBorder="1"/>
    <xf numFmtId="0" fontId="2" fillId="0" borderId="0" xfId="0" applyFont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82" fontId="3" fillId="0" borderId="1" xfId="0" applyNumberFormat="1" applyFont="1" applyBorder="1" applyAlignment="1">
      <alignment horizontal="center" vertical="center" wrapText="1"/>
    </xf>
    <xf numFmtId="182" fontId="3" fillId="0" borderId="1" xfId="0" applyNumberFormat="1" applyFont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vertical="center"/>
    </xf>
    <xf numFmtId="182" fontId="7" fillId="0" borderId="1" xfId="0" applyNumberFormat="1" applyFont="1" applyBorder="1" applyAlignment="1">
      <alignment horizontal="center" vertical="center" wrapText="1"/>
    </xf>
    <xf numFmtId="176" fontId="5" fillId="2" borderId="0" xfId="1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2" fontId="1" fillId="0" borderId="0" xfId="0" applyNumberFormat="1" applyFont="1" applyAlignment="1">
      <alignment vertical="center"/>
    </xf>
    <xf numFmtId="0" fontId="0" fillId="0" borderId="0" xfId="0" applyFill="1" applyAlignment="1"/>
    <xf numFmtId="0" fontId="1" fillId="0" borderId="0" xfId="0" applyFont="1" applyBorder="1" applyAlignment="1">
      <alignment vertical="top" wrapText="1"/>
    </xf>
    <xf numFmtId="176" fontId="2" fillId="0" borderId="0" xfId="0" applyNumberFormat="1" applyFont="1" applyFill="1"/>
    <xf numFmtId="176" fontId="1" fillId="0" borderId="0" xfId="0" applyNumberFormat="1" applyFont="1"/>
    <xf numFmtId="176" fontId="3" fillId="0" borderId="0" xfId="0" applyNumberFormat="1" applyFont="1" applyFill="1" applyAlignment="1" applyProtection="1">
      <alignment vertical="center"/>
      <protection locked="0"/>
    </xf>
    <xf numFmtId="183" fontId="1" fillId="0" borderId="0" xfId="0" applyNumberFormat="1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9525</xdr:colOff>
      <xdr:row>3</xdr:row>
      <xdr:rowOff>1476375</xdr:rowOff>
    </xdr:from>
    <xdr:to>
      <xdr:col>10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487025" y="3324225"/>
          <a:ext cx="5905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1523440</xdr:rowOff>
    </xdr:to>
    <xdr:pic>
      <xdr:nvPicPr>
        <xdr:cNvPr id="3" name="Picture 2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9751060" y="3114040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zoomScale="80" zoomScaleNormal="80" workbookViewId="0">
      <selection activeCell="J18" sqref="J18"/>
    </sheetView>
  </sheetViews>
  <sheetFormatPr defaultColWidth="9.14285714285714" defaultRowHeight="12.75"/>
  <cols>
    <col min="1" max="1" width="3.14285714285714" style="4" customWidth="1"/>
    <col min="2" max="2" width="31" style="4" customWidth="1"/>
    <col min="3" max="3" width="20.5714285714286" style="4" customWidth="1"/>
    <col min="4" max="4" width="8.42857142857143" style="4" customWidth="1"/>
    <col min="5" max="5" width="8.85714285714286" style="4" customWidth="1"/>
    <col min="6" max="6" width="15.4285714285714" style="4" customWidth="1"/>
    <col min="7" max="7" width="16.1428571428571" style="4" customWidth="1"/>
    <col min="8" max="8" width="15.7142857142857" style="4" customWidth="1"/>
    <col min="9" max="9" width="24.4285714285714" style="4" customWidth="1"/>
    <col min="10" max="10" width="13.4285714285714" style="4" customWidth="1"/>
    <col min="11" max="11" width="10.1428571428571" style="5" customWidth="1"/>
    <col min="12" max="12" width="18" style="4" customWidth="1"/>
    <col min="13" max="13" width="16.1428571428571" style="4" customWidth="1"/>
    <col min="14" max="16384" width="9.14285714285714" style="4"/>
  </cols>
  <sheetData>
    <row r="1" s="1" customFormat="1" ht="67.5" customHeight="1" spans="2:13">
      <c r="B1" s="6"/>
      <c r="I1" s="29" t="s">
        <v>0</v>
      </c>
      <c r="J1" s="29"/>
      <c r="K1" s="29"/>
      <c r="L1" s="29"/>
      <c r="M1" s="29"/>
    </row>
    <row r="2" s="1" customFormat="1" ht="39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39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/>
      <c r="H3" s="9"/>
      <c r="I3" s="30" t="s">
        <v>8</v>
      </c>
      <c r="J3" s="30"/>
      <c r="K3" s="30"/>
      <c r="L3" s="31" t="s">
        <v>9</v>
      </c>
      <c r="M3" s="31"/>
    </row>
    <row r="4" s="1" customFormat="1" ht="144" customHeight="1" spans="1:13">
      <c r="A4" s="8"/>
      <c r="B4" s="8"/>
      <c r="C4" s="8"/>
      <c r="D4" s="8"/>
      <c r="E4" s="8"/>
      <c r="F4" s="8" t="s">
        <v>10</v>
      </c>
      <c r="G4" s="8" t="s">
        <v>11</v>
      </c>
      <c r="H4" s="8" t="s">
        <v>12</v>
      </c>
      <c r="I4" s="9" t="s">
        <v>13</v>
      </c>
      <c r="J4" s="9" t="s">
        <v>14</v>
      </c>
      <c r="K4" s="8" t="s">
        <v>15</v>
      </c>
      <c r="L4" s="31" t="s">
        <v>16</v>
      </c>
      <c r="M4" s="31" t="s">
        <v>17</v>
      </c>
    </row>
    <row r="5" s="1" customFormat="1" ht="45" spans="1:13">
      <c r="A5" s="8"/>
      <c r="B5" s="8" t="s">
        <v>18</v>
      </c>
      <c r="C5" s="10" t="s">
        <v>19</v>
      </c>
      <c r="D5" s="8" t="s">
        <v>20</v>
      </c>
      <c r="E5" s="8">
        <v>45</v>
      </c>
      <c r="F5" s="8">
        <v>3600</v>
      </c>
      <c r="G5" s="8">
        <v>3000</v>
      </c>
      <c r="H5" s="8">
        <v>3750</v>
      </c>
      <c r="I5" s="32">
        <f>AVERAGE(F5:H5)</f>
        <v>3450</v>
      </c>
      <c r="J5" s="33">
        <f>SQRT(((SUM((POWER(H5-I5,2)),(POWER(G5-I5,2)),(POWER(F5-I5,2)))/(COLUMNS(F5:H5)-1))))</f>
        <v>396.862696659689</v>
      </c>
      <c r="K5" s="34">
        <f>J5/I5*100</f>
        <v>11.503266569846</v>
      </c>
      <c r="L5" s="35">
        <f>I5</f>
        <v>3450</v>
      </c>
      <c r="M5" s="35">
        <f>L5*E5</f>
        <v>155250</v>
      </c>
    </row>
    <row r="6" s="1" customFormat="1" ht="45" spans="1:13">
      <c r="A6" s="8"/>
      <c r="B6" s="8" t="s">
        <v>21</v>
      </c>
      <c r="C6" s="10" t="s">
        <v>19</v>
      </c>
      <c r="D6" s="8" t="s">
        <v>22</v>
      </c>
      <c r="E6" s="8">
        <v>90</v>
      </c>
      <c r="F6" s="8">
        <v>1800</v>
      </c>
      <c r="G6" s="8">
        <v>1500</v>
      </c>
      <c r="H6" s="8">
        <v>1875</v>
      </c>
      <c r="I6" s="32">
        <f>AVERAGE(F6:H6)</f>
        <v>1725</v>
      </c>
      <c r="J6" s="33">
        <f>SQRT(((SUM((POWER(H6-I6,2)),(POWER(G6-I6,2)),(POWER(F6-I6,2)))/(COLUMNS(F6:H6)-1))))</f>
        <v>198.431348329844</v>
      </c>
      <c r="K6" s="34">
        <f>J6/I6*100</f>
        <v>11.503266569846</v>
      </c>
      <c r="L6" s="35">
        <f>I6</f>
        <v>1725</v>
      </c>
      <c r="M6" s="35">
        <f>L6*E6</f>
        <v>155250</v>
      </c>
    </row>
    <row r="7" s="1" customFormat="1" ht="45" spans="1:13">
      <c r="A7" s="8"/>
      <c r="B7" s="8" t="s">
        <v>23</v>
      </c>
      <c r="C7" s="10" t="s">
        <v>19</v>
      </c>
      <c r="D7" s="8" t="s">
        <v>22</v>
      </c>
      <c r="E7" s="8">
        <v>11</v>
      </c>
      <c r="F7" s="8">
        <v>7008</v>
      </c>
      <c r="G7" s="8">
        <v>5840</v>
      </c>
      <c r="H7" s="8">
        <v>7300</v>
      </c>
      <c r="I7" s="32">
        <f>AVERAGE(F7:H7)</f>
        <v>6716</v>
      </c>
      <c r="J7" s="33">
        <f>SQRT(((SUM((POWER(H7-I7,2)),(POWER(G7-I7,2)),(POWER(F7-I7,2)))/(COLUMNS(F7:H7)-1))))</f>
        <v>772.559382830861</v>
      </c>
      <c r="K7" s="34">
        <f>J7/I7*100</f>
        <v>11.503266569846</v>
      </c>
      <c r="L7" s="35">
        <f>I7</f>
        <v>6716</v>
      </c>
      <c r="M7" s="35">
        <f>L7*E7</f>
        <v>73876</v>
      </c>
    </row>
    <row r="8" s="1" customFormat="1" ht="45" spans="1:13">
      <c r="A8" s="11">
        <v>1</v>
      </c>
      <c r="B8" s="12" t="s">
        <v>24</v>
      </c>
      <c r="C8" s="10" t="s">
        <v>19</v>
      </c>
      <c r="D8" s="13" t="s">
        <v>22</v>
      </c>
      <c r="E8" s="12">
        <v>9</v>
      </c>
      <c r="F8" s="14">
        <v>12552</v>
      </c>
      <c r="G8" s="14">
        <v>10460</v>
      </c>
      <c r="H8" s="14">
        <v>13075</v>
      </c>
      <c r="I8" s="32">
        <f t="shared" ref="I8" si="0">AVERAGE(F8:H8)</f>
        <v>12029</v>
      </c>
      <c r="J8" s="33">
        <f t="shared" ref="J8" si="1">SQRT(((SUM((POWER(H8-I8,2)),(POWER(G8-I8,2)),(POWER(F8-I8,2)))/(COLUMNS(F8:H8)-1))))</f>
        <v>1383.72793568678</v>
      </c>
      <c r="K8" s="34">
        <f t="shared" ref="K8" si="2">J8/I8*100</f>
        <v>11.503266569846</v>
      </c>
      <c r="L8" s="35">
        <f t="shared" ref="L8" si="3">I8</f>
        <v>12029</v>
      </c>
      <c r="M8" s="35">
        <f t="shared" ref="M8" si="4">L8*E8</f>
        <v>108261</v>
      </c>
    </row>
    <row r="9" s="1" customFormat="1" ht="15.75" customHeight="1" spans="1:13">
      <c r="A9" s="15" t="s">
        <v>25</v>
      </c>
      <c r="B9" s="15"/>
      <c r="C9" s="15"/>
      <c r="D9" s="15"/>
      <c r="E9" s="15"/>
      <c r="F9" s="15"/>
      <c r="G9" s="15"/>
      <c r="H9" s="15"/>
      <c r="I9" s="36">
        <f>SUM(M5:M8)</f>
        <v>492637</v>
      </c>
      <c r="J9" s="37" t="s">
        <v>26</v>
      </c>
      <c r="K9" s="38"/>
      <c r="L9" s="37"/>
      <c r="M9" s="39"/>
    </row>
    <row r="10" s="2" customFormat="1" ht="66" customHeight="1" spans="1:13">
      <c r="A10" s="16" t="s">
        <v>27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="1" customFormat="1" ht="15.75" customHeight="1" spans="1:1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40"/>
      <c r="M11" s="40"/>
    </row>
    <row r="12" s="3" customFormat="1" ht="14.25" customHeight="1" spans="1:13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7"/>
      <c r="L12" s="41"/>
      <c r="M12" s="41"/>
    </row>
    <row r="13" s="2" customFormat="1" ht="16.5" customHeight="1" spans="2:9">
      <c r="B13" s="19"/>
      <c r="H13" s="20"/>
      <c r="I13" s="42"/>
    </row>
    <row r="14" s="2" customFormat="1" ht="16.5" customHeight="1" spans="1:13">
      <c r="A14" s="21"/>
      <c r="B14" s="21"/>
      <c r="C14" s="21"/>
      <c r="D14" s="22"/>
      <c r="E14" s="22"/>
      <c r="F14" s="22"/>
      <c r="G14" s="22"/>
      <c r="H14" s="22"/>
      <c r="I14" s="43"/>
      <c r="J14" s="1"/>
      <c r="K14" s="6"/>
      <c r="L14" s="1"/>
      <c r="M14" s="1"/>
    </row>
    <row r="15" s="1" customFormat="1" spans="11:11">
      <c r="K15" s="6"/>
    </row>
    <row r="16" s="1" customFormat="1" ht="15.75" spans="1:13">
      <c r="A16" s="23"/>
      <c r="B16" s="23"/>
      <c r="C16" s="23"/>
      <c r="D16" s="23"/>
      <c r="E16" s="22"/>
      <c r="F16" s="24"/>
      <c r="G16" s="25"/>
      <c r="H16" s="26"/>
      <c r="I16" s="44"/>
      <c r="J16" s="3"/>
      <c r="K16" s="3"/>
      <c r="L16" s="3"/>
      <c r="M16" s="3"/>
    </row>
    <row r="17" s="1" customFormat="1" ht="15.75" spans="1:13">
      <c r="A17" s="2"/>
      <c r="B17" s="2"/>
      <c r="C17" s="2"/>
      <c r="D17" s="2"/>
      <c r="E17" s="2"/>
      <c r="F17" s="2"/>
      <c r="G17" s="2"/>
      <c r="H17" s="20"/>
      <c r="I17" s="2"/>
      <c r="J17" s="2"/>
      <c r="K17" s="2"/>
      <c r="L17" s="2"/>
      <c r="M17" s="2"/>
    </row>
    <row r="18" ht="15.75" spans="1:13">
      <c r="A18" s="2"/>
      <c r="B18" s="2"/>
      <c r="C18" s="2"/>
      <c r="D18" s="2"/>
      <c r="E18" s="2"/>
      <c r="F18" s="2"/>
      <c r="G18" s="2"/>
      <c r="H18" s="20"/>
      <c r="I18" s="2"/>
      <c r="J18" s="2"/>
      <c r="K18" s="2"/>
      <c r="L18" s="2"/>
      <c r="M18" s="2"/>
    </row>
    <row r="19" spans="1:13">
      <c r="A19" s="1"/>
      <c r="B19" s="1"/>
      <c r="C19" s="1"/>
      <c r="D19" s="1"/>
      <c r="E19" s="1"/>
      <c r="F19" s="1"/>
      <c r="G19" s="1"/>
      <c r="H19" s="27"/>
      <c r="I19" s="1"/>
      <c r="J19" s="1"/>
      <c r="K19" s="6"/>
      <c r="L19" s="1"/>
      <c r="M19" s="1"/>
    </row>
    <row r="20" spans="1:13">
      <c r="A20" s="1"/>
      <c r="B20" s="1"/>
      <c r="C20" s="1"/>
      <c r="D20" s="1"/>
      <c r="E20" s="1"/>
      <c r="F20" s="1"/>
      <c r="G20" s="1"/>
      <c r="H20" s="27"/>
      <c r="I20" s="45"/>
      <c r="J20" s="1"/>
      <c r="K20" s="6"/>
      <c r="L20" s="1"/>
      <c r="M20" s="1"/>
    </row>
    <row r="21" spans="1:13">
      <c r="A21" s="1"/>
      <c r="B21" s="1"/>
      <c r="C21" s="1"/>
      <c r="D21" s="1"/>
      <c r="E21" s="1"/>
      <c r="F21" s="1"/>
      <c r="G21" s="1"/>
      <c r="H21" s="27"/>
      <c r="I21" s="1"/>
      <c r="J21" s="1"/>
      <c r="K21" s="6"/>
      <c r="L21" s="1"/>
      <c r="M21" s="1"/>
    </row>
    <row r="22" spans="8:8">
      <c r="H22" s="28"/>
    </row>
    <row r="23" spans="8:8">
      <c r="H23" s="28"/>
    </row>
    <row r="24" spans="8:8">
      <c r="H24" s="28"/>
    </row>
    <row r="25" spans="8:8">
      <c r="H25" s="28"/>
    </row>
  </sheetData>
  <mergeCells count="14">
    <mergeCell ref="I1:M1"/>
    <mergeCell ref="A2:M2"/>
    <mergeCell ref="F3:H3"/>
    <mergeCell ref="I3:K3"/>
    <mergeCell ref="L3:M3"/>
    <mergeCell ref="A9:H9"/>
    <mergeCell ref="A10:M10"/>
    <mergeCell ref="A11:M11"/>
    <mergeCell ref="A16:D16"/>
    <mergeCell ref="A3:A4"/>
    <mergeCell ref="B3:B4"/>
    <mergeCell ref="C3:C4"/>
    <mergeCell ref="D3:D4"/>
    <mergeCell ref="E3:E4"/>
  </mergeCells>
  <pageMargins left="0.511811023622047" right="0.31496062992126" top="0.118110236220472" bottom="0.15748031496063" header="0" footer="0"/>
  <pageSetup paperSize="9" scale="73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департамент образования Сахалинской области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НМЦ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WPS_1706845385</cp:lastModifiedBy>
  <dcterms:created xsi:type="dcterms:W3CDTF">2014-05-19T23:28:00Z</dcterms:created>
  <cp:lastPrinted>2021-08-04T10:11:00Z</cp:lastPrinted>
  <dcterms:modified xsi:type="dcterms:W3CDTF">2024-06-14T10:46:10Z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FBE92A63EC49418AB64161E933ACB729_13</vt:lpwstr>
  </property>
  <property fmtid="{D5CDD505-2E9C-101B-9397-08002B2CF9AE}" pid="3" name="KSOProductBuildVer">
    <vt:lpwstr>1049-12.2.0.17119</vt:lpwstr>
  </property>
</Properties>
</file>