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ais\Desktop\Закупки\1 Аукционы\401 - Видеопанели ПИШ -  6 257 400\Новая папка\"/>
    </mc:Choice>
  </mc:AlternateContent>
  <xr:revisionPtr revIDLastSave="0" documentId="13_ncr:1_{D491D7DA-8265-44A4-8904-AB7D382B416D}" xr6:coauthVersionLast="47" xr6:coauthVersionMax="47" xr10:uidLastSave="{00000000-0000-0000-0000-000000000000}"/>
  <bookViews>
    <workbookView xWindow="375" yWindow="1110" windowWidth="17700" windowHeight="14040" xr2:uid="{00000000-000D-0000-FFFF-FFFF00000000}"/>
  </bookViews>
  <sheets>
    <sheet name="НМ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L6" i="1" s="1"/>
  <c r="M6" i="1" s="1"/>
  <c r="I5" i="1"/>
  <c r="L5" i="1" s="1"/>
  <c r="M5" i="1" s="1"/>
  <c r="I7" i="1"/>
  <c r="J7" i="1" s="1"/>
  <c r="K7" i="1" s="1"/>
  <c r="I8" i="1"/>
  <c r="J8" i="1" s="1"/>
  <c r="K8" i="1" s="1"/>
  <c r="I9" i="1"/>
  <c r="L9" i="1" s="1"/>
  <c r="M9" i="1" s="1"/>
  <c r="J6" i="1" l="1"/>
  <c r="K6" i="1" s="1"/>
  <c r="J9" i="1"/>
  <c r="K9" i="1" s="1"/>
  <c r="L7" i="1"/>
  <c r="M7" i="1" s="1"/>
  <c r="J5" i="1"/>
  <c r="K5" i="1" s="1"/>
  <c r="L8" i="1"/>
  <c r="M8" i="1" s="1"/>
  <c r="I10" i="1"/>
  <c r="J10" i="1" s="1"/>
  <c r="K10" i="1" s="1"/>
  <c r="L10" i="1" l="1"/>
  <c r="M10" i="1" s="1"/>
  <c r="I11" i="1" l="1"/>
  <c r="I17" i="1" l="1"/>
  <c r="I16" i="1"/>
</calcChain>
</file>

<file path=xl/sharedStrings.xml><?xml version="1.0" encoding="utf-8"?>
<sst xmlns="http://schemas.openxmlformats.org/spreadsheetml/2006/main" count="39" uniqueCount="28">
  <si>
    <t xml:space="preserve">Приложение
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</si>
  <si>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</si>
  <si>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</si>
  <si>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</si>
  <si>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</si>
  <si>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</si>
  <si>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</si>
  <si>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</si>
  <si>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</si>
  <si>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</si>
  <si>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</si>
  <si>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</si>
  <si>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</si>
  <si>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</si>
  <si>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family val="1"/>
        <charset val="204"/>
      </rP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</si>
  <si>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</si>
  <si>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</si>
  <si>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В соответствии с описанием предмета закупки </t>
  </si>
  <si>
    <t>В результате проведенного расчета Н(М)Ц договора составила:</t>
  </si>
  <si>
    <t>рублей</t>
  </si>
  <si>
    <t xml:space="preserve">Обоснование начальной (максимальной) цены Договора на поставку оборудования 
для нужд ГГНТУ им. акад. М. Д. Миллионщикова»
</t>
  </si>
  <si>
    <t xml:space="preserve">При определениеии начальной (максимальной) цены Договора на поставку оборудования 
для нужд ГГНТУ им. акад. М. Д. Миллионщикова»
  применен метод сопоставимых рыночных цен (анализ рынка). </t>
  </si>
  <si>
    <t>Профессиональный дисплей для видеостен</t>
  </si>
  <si>
    <t>Настенное крепление для видеостен</t>
  </si>
  <si>
    <t>Кабель HDMI</t>
  </si>
  <si>
    <t>Микшер-усилитель</t>
  </si>
  <si>
    <t>двухполосная акустическая система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</si>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</sst>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\ ##0.00_р_._-;\-* #\ ##0.00_р_._-;_-* &quot;-&quot;??_р_._-;_-@_-"/>
    <numFmt numFmtId="165" formatCode="0.0000"/>
    <numFmt numFmtId="166" formatCode="#\ ##0.00"/>
    <numFmt numFmtId="167" formatCode="_-* #\ ##0.00\ _₽_-;\-* #\ ##0.00\ _₽_-;_-* &quot;-&quot;??\ _₽_-;_-@_-"/>
    <numFmt numFmtId="168" formatCode="_-* #,##0.00\ _₽_-;\-* #,##0.00\ _₽_-;_-* &quot;-&quot;??\ _₽_-;_-@_-"/>
  </numFmts>
  <fonts count="12" x14ac:knownFonts="1">
    <font>
      <sz val="11"/>
      <color theme="1"/>
      <name val="Calibri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2" fillId="0" borderId="0" xfId="0" applyFont="1" applyFill="1" applyBorder="1"/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5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 wrapText="1"/>
    </xf>
    <xf numFmtId="164" fontId="5" fillId="2" borderId="0" xfId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top" wrapText="1"/>
    </xf>
    <xf numFmtId="164" fontId="2" fillId="0" borderId="0" xfId="0" applyNumberFormat="1" applyFont="1" applyFill="1"/>
    <xf numFmtId="164" fontId="1" fillId="0" borderId="0" xfId="0" applyNumberFormat="1" applyFont="1"/>
    <xf numFmtId="164" fontId="3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8" fontId="1" fillId="0" borderId="0" xfId="0" applyNumberFormat="1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487025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751060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zoomScale="80" zoomScaleNormal="80" workbookViewId="0">
      <selection activeCell="K16" sqref="K16"/>
    </sheetView>
  </sheetViews>
  <sheetFormatPr defaultColWidth="9.140625" defaultRowHeight="12.75" x14ac:dyDescent="0.2"/>
  <cols>
    <col min="1" max="1" width="3.140625" style="4" customWidth="1"/>
    <col min="2" max="2" width="31" style="4" customWidth="1"/>
    <col min="3" max="3" width="20.5703125" style="4" customWidth="1"/>
    <col min="4" max="4" width="8.42578125" style="4" customWidth="1"/>
    <col min="5" max="5" width="8.85546875" style="4" customWidth="1"/>
    <col min="6" max="6" width="15.42578125" style="4" customWidth="1"/>
    <col min="7" max="7" width="16.140625" style="4" customWidth="1"/>
    <col min="8" max="8" width="15.7109375" style="4" customWidth="1"/>
    <col min="9" max="9" width="24.42578125" style="4" customWidth="1"/>
    <col min="10" max="10" width="13.42578125" style="4" customWidth="1"/>
    <col min="11" max="11" width="10.140625" style="5" customWidth="1"/>
    <col min="12" max="12" width="18" style="4" customWidth="1"/>
    <col min="13" max="13" width="16.140625" style="4" customWidth="1"/>
    <col min="14" max="16384" width="9.140625" style="4"/>
  </cols>
  <sheetData>
    <row r="1" spans="1:13" s="1" customFormat="1" ht="67.5" customHeight="1" x14ac:dyDescent="0.2">
      <c r="B1" s="6"/>
      <c r="I1" s="46" t="s">
        <v>0</v>
      </c>
      <c r="J1" s="46"/>
      <c r="K1" s="46"/>
      <c r="L1" s="46"/>
      <c r="M1" s="46"/>
    </row>
    <row r="2" spans="1:13" s="1" customFormat="1" ht="39" customHeight="1" x14ac:dyDescent="0.2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1" customFormat="1" ht="39" customHeight="1" x14ac:dyDescent="0.2">
      <c r="A3" s="45" t="s">
        <v>1</v>
      </c>
      <c r="B3" s="45" t="s">
        <v>2</v>
      </c>
      <c r="C3" s="45" t="s">
        <v>3</v>
      </c>
      <c r="D3" s="45" t="s">
        <v>4</v>
      </c>
      <c r="E3" s="45" t="s">
        <v>5</v>
      </c>
      <c r="F3" s="48" t="s">
        <v>6</v>
      </c>
      <c r="G3" s="48"/>
      <c r="H3" s="48"/>
      <c r="I3" s="49" t="s">
        <v>7</v>
      </c>
      <c r="J3" s="49"/>
      <c r="K3" s="49"/>
      <c r="L3" s="50" t="s">
        <v>8</v>
      </c>
      <c r="M3" s="50"/>
    </row>
    <row r="4" spans="1:13" s="1" customFormat="1" ht="144" customHeight="1" thickBot="1" x14ac:dyDescent="0.25">
      <c r="A4" s="45"/>
      <c r="B4" s="45"/>
      <c r="C4" s="45"/>
      <c r="D4" s="45"/>
      <c r="E4" s="45"/>
      <c r="F4" s="7" t="s">
        <v>9</v>
      </c>
      <c r="G4" s="7" t="s">
        <v>10</v>
      </c>
      <c r="H4" s="7" t="s">
        <v>11</v>
      </c>
      <c r="I4" s="8" t="s">
        <v>12</v>
      </c>
      <c r="J4" s="8" t="s">
        <v>13</v>
      </c>
      <c r="K4" s="7" t="s">
        <v>14</v>
      </c>
      <c r="L4" s="21" t="s">
        <v>15</v>
      </c>
      <c r="M4" s="21" t="s">
        <v>16</v>
      </c>
    </row>
    <row r="5" spans="1:13" s="1" customFormat="1" ht="45.75" thickBot="1" x14ac:dyDescent="0.25">
      <c r="A5" s="9">
        <v>1</v>
      </c>
      <c r="B5" s="35" t="s">
        <v>22</v>
      </c>
      <c r="C5" s="9" t="s">
        <v>17</v>
      </c>
      <c r="D5" s="9" t="s">
        <v>27</v>
      </c>
      <c r="E5" s="38">
        <v>4</v>
      </c>
      <c r="F5" s="9">
        <v>466000</v>
      </c>
      <c r="G5" s="9">
        <v>469000</v>
      </c>
      <c r="H5" s="9">
        <v>474300</v>
      </c>
      <c r="I5" s="22">
        <f t="shared" ref="I5:I9" si="0">AVERAGE(F5:H5)</f>
        <v>469766.66666666669</v>
      </c>
      <c r="J5" s="23">
        <f t="shared" ref="J5:J9" si="1">SQRT(((SUM((POWER(H5-I5,2)),(POWER(G5-I5,2)),(POWER(F5-I5,2)))/(COLUMNS(F5:H5)-1))))</f>
        <v>4202.7768598074927</v>
      </c>
      <c r="K5" s="24">
        <f t="shared" ref="K5:K9" si="2">J5/I5*100</f>
        <v>0.89465199598541667</v>
      </c>
      <c r="L5" s="25">
        <f t="shared" ref="L5:L9" si="3">I5</f>
        <v>469766.66666666669</v>
      </c>
      <c r="M5" s="25">
        <f t="shared" ref="M5:M9" si="4">L5*E5</f>
        <v>1879066.6666666667</v>
      </c>
    </row>
    <row r="6" spans="1:13" s="1" customFormat="1" ht="45.75" thickBot="1" x14ac:dyDescent="0.25">
      <c r="A6" s="9">
        <v>1</v>
      </c>
      <c r="B6" s="35" t="s">
        <v>22</v>
      </c>
      <c r="C6" s="9" t="s">
        <v>17</v>
      </c>
      <c r="D6" s="9" t="s">
        <v>27</v>
      </c>
      <c r="E6" s="38">
        <v>9</v>
      </c>
      <c r="F6" s="9">
        <v>398900</v>
      </c>
      <c r="G6" s="9">
        <v>407900</v>
      </c>
      <c r="H6" s="9">
        <v>408900</v>
      </c>
      <c r="I6" s="22">
        <f t="shared" ref="I6" si="5">AVERAGE(F6:H6)</f>
        <v>405233.33333333331</v>
      </c>
      <c r="J6" s="23">
        <f t="shared" ref="J6" si="6">SQRT(((SUM((POWER(H6-I6,2)),(POWER(G6-I6,2)),(POWER(F6-I6,2)))/(COLUMNS(F6:H6)-1))))</f>
        <v>5507.5705472861018</v>
      </c>
      <c r="K6" s="24">
        <f t="shared" ref="K6" si="7">J6/I6*100</f>
        <v>1.359110935416493</v>
      </c>
      <c r="L6" s="25">
        <f t="shared" ref="L6" si="8">I6</f>
        <v>405233.33333333331</v>
      </c>
      <c r="M6" s="25">
        <f t="shared" ref="M6" si="9">L6*E6</f>
        <v>3647100</v>
      </c>
    </row>
    <row r="7" spans="1:13" s="1" customFormat="1" ht="45.75" thickBot="1" x14ac:dyDescent="0.25">
      <c r="A7" s="9">
        <v>2</v>
      </c>
      <c r="B7" s="36" t="s">
        <v>23</v>
      </c>
      <c r="C7" s="9" t="s">
        <v>17</v>
      </c>
      <c r="D7" s="9" t="s">
        <v>27</v>
      </c>
      <c r="E7" s="36">
        <v>13</v>
      </c>
      <c r="F7" s="9">
        <v>40000</v>
      </c>
      <c r="G7" s="9">
        <v>38000</v>
      </c>
      <c r="H7" s="9">
        <v>41900</v>
      </c>
      <c r="I7" s="22">
        <f t="shared" si="0"/>
        <v>39966.666666666664</v>
      </c>
      <c r="J7" s="23">
        <f t="shared" si="1"/>
        <v>1950.2136635080099</v>
      </c>
      <c r="K7" s="24">
        <f t="shared" si="2"/>
        <v>4.879600492513787</v>
      </c>
      <c r="L7" s="25">
        <f t="shared" si="3"/>
        <v>39966.666666666664</v>
      </c>
      <c r="M7" s="25">
        <f t="shared" si="4"/>
        <v>519566.66666666663</v>
      </c>
    </row>
    <row r="8" spans="1:13" s="1" customFormat="1" ht="45.75" thickBot="1" x14ac:dyDescent="0.25">
      <c r="A8" s="9">
        <v>3</v>
      </c>
      <c r="B8" s="36" t="s">
        <v>24</v>
      </c>
      <c r="C8" s="9" t="s">
        <v>17</v>
      </c>
      <c r="D8" s="9" t="s">
        <v>27</v>
      </c>
      <c r="E8" s="36">
        <v>2</v>
      </c>
      <c r="F8" s="9">
        <v>18500</v>
      </c>
      <c r="G8" s="9">
        <v>18500</v>
      </c>
      <c r="H8" s="9">
        <v>17500</v>
      </c>
      <c r="I8" s="22">
        <f t="shared" si="0"/>
        <v>18166.666666666668</v>
      </c>
      <c r="J8" s="23">
        <f t="shared" si="1"/>
        <v>577.35026918962581</v>
      </c>
      <c r="K8" s="24">
        <f t="shared" si="2"/>
        <v>3.1780748762731696</v>
      </c>
      <c r="L8" s="25">
        <f t="shared" si="3"/>
        <v>18166.666666666668</v>
      </c>
      <c r="M8" s="25">
        <f t="shared" si="4"/>
        <v>36333.333333333336</v>
      </c>
    </row>
    <row r="9" spans="1:13" s="1" customFormat="1" ht="45.75" thickBot="1" x14ac:dyDescent="0.25">
      <c r="A9" s="9">
        <v>4</v>
      </c>
      <c r="B9" s="37" t="s">
        <v>25</v>
      </c>
      <c r="C9" s="9" t="s">
        <v>17</v>
      </c>
      <c r="D9" s="9" t="s">
        <v>27</v>
      </c>
      <c r="E9" s="36">
        <v>2</v>
      </c>
      <c r="F9" s="9">
        <v>30000</v>
      </c>
      <c r="G9" s="9">
        <v>30000</v>
      </c>
      <c r="H9" s="9">
        <v>29400</v>
      </c>
      <c r="I9" s="22">
        <f t="shared" si="0"/>
        <v>29800</v>
      </c>
      <c r="J9" s="23">
        <f t="shared" si="1"/>
        <v>346.41016151377545</v>
      </c>
      <c r="K9" s="24">
        <f t="shared" si="2"/>
        <v>1.1624502064220654</v>
      </c>
      <c r="L9" s="25">
        <f t="shared" si="3"/>
        <v>29800</v>
      </c>
      <c r="M9" s="25">
        <f t="shared" si="4"/>
        <v>59600</v>
      </c>
    </row>
    <row r="10" spans="1:13" s="1" customFormat="1" ht="45.75" thickBot="1" x14ac:dyDescent="0.25">
      <c r="A10" s="9">
        <v>5</v>
      </c>
      <c r="B10" s="37" t="s">
        <v>26</v>
      </c>
      <c r="C10" s="9" t="s">
        <v>17</v>
      </c>
      <c r="D10" s="9" t="s">
        <v>27</v>
      </c>
      <c r="E10" s="36">
        <v>4</v>
      </c>
      <c r="F10" s="9">
        <v>29800</v>
      </c>
      <c r="G10" s="9">
        <v>29800</v>
      </c>
      <c r="H10" s="9">
        <v>27200</v>
      </c>
      <c r="I10" s="22">
        <f t="shared" ref="I10" si="10">AVERAGE(F10:H10)</f>
        <v>28933.333333333332</v>
      </c>
      <c r="J10" s="23">
        <f t="shared" ref="J10" si="11">SQRT(((SUM((POWER(H10-I10,2)),(POWER(G10-I10,2)),(POWER(F10-I10,2)))/(COLUMNS(F10:H10)-1))))</f>
        <v>1501.110699893027</v>
      </c>
      <c r="K10" s="24">
        <f t="shared" ref="K10" si="12">J10/I10*100</f>
        <v>5.1881706217500936</v>
      </c>
      <c r="L10" s="25">
        <f t="shared" ref="L10" si="13">I10</f>
        <v>28933.333333333332</v>
      </c>
      <c r="M10" s="25">
        <f t="shared" ref="M10" si="14">L10*E10</f>
        <v>115733.33333333333</v>
      </c>
    </row>
    <row r="11" spans="1:13" s="1" customFormat="1" ht="15.75" customHeight="1" x14ac:dyDescent="0.2">
      <c r="A11" s="40" t="s">
        <v>18</v>
      </c>
      <c r="B11" s="40"/>
      <c r="C11" s="40"/>
      <c r="D11" s="40"/>
      <c r="E11" s="40"/>
      <c r="F11" s="40"/>
      <c r="G11" s="40"/>
      <c r="H11" s="40"/>
      <c r="I11" s="26">
        <f>SUM(M5:M10)</f>
        <v>6257400</v>
      </c>
      <c r="J11" s="27" t="s">
        <v>19</v>
      </c>
      <c r="K11" s="28"/>
      <c r="L11" s="27"/>
      <c r="M11" s="29"/>
    </row>
    <row r="12" spans="1:13" s="2" customFormat="1" ht="46.5" customHeight="1" x14ac:dyDescent="0.25">
      <c r="A12" s="41" t="s">
        <v>21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s="1" customFormat="1" ht="15.75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3"/>
      <c r="M13" s="43"/>
    </row>
    <row r="14" spans="1:13" s="3" customFormat="1" ht="14.2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0"/>
      <c r="L14" s="30"/>
      <c r="M14" s="30"/>
    </row>
    <row r="15" spans="1:13" s="2" customFormat="1" ht="16.5" customHeight="1" x14ac:dyDescent="0.25">
      <c r="B15" s="12"/>
      <c r="H15" s="13"/>
      <c r="I15" s="31"/>
    </row>
    <row r="16" spans="1:13" s="2" customFormat="1" ht="16.5" customHeight="1" x14ac:dyDescent="0.25">
      <c r="A16" s="14"/>
      <c r="B16" s="14"/>
      <c r="C16" s="14"/>
      <c r="D16" s="15"/>
      <c r="E16" s="15"/>
      <c r="F16" s="15"/>
      <c r="G16" s="15"/>
      <c r="H16" s="15"/>
      <c r="I16" s="32">
        <f>I11*2%</f>
        <v>125148</v>
      </c>
      <c r="J16" s="1"/>
      <c r="K16" s="6"/>
      <c r="L16" s="1"/>
      <c r="M16" s="1"/>
    </row>
    <row r="17" spans="1:13" s="1" customFormat="1" x14ac:dyDescent="0.2">
      <c r="I17" s="39">
        <f>I11*5%</f>
        <v>312870</v>
      </c>
      <c r="K17" s="6"/>
    </row>
    <row r="18" spans="1:13" s="1" customFormat="1" ht="15.75" x14ac:dyDescent="0.25">
      <c r="A18" s="44"/>
      <c r="B18" s="44"/>
      <c r="C18" s="44"/>
      <c r="D18" s="44"/>
      <c r="E18" s="15"/>
      <c r="F18" s="16"/>
      <c r="G18" s="17"/>
      <c r="H18" s="18"/>
      <c r="I18" s="33"/>
      <c r="J18" s="3"/>
      <c r="K18" s="3"/>
      <c r="L18" s="3"/>
      <c r="M18" s="3"/>
    </row>
    <row r="19" spans="1:13" s="1" customFormat="1" ht="15.75" x14ac:dyDescent="0.25">
      <c r="A19" s="2"/>
      <c r="B19" s="2"/>
      <c r="C19" s="2"/>
      <c r="D19" s="2"/>
      <c r="E19" s="2"/>
      <c r="F19" s="2"/>
      <c r="G19" s="2"/>
      <c r="H19" s="13"/>
      <c r="I19" s="2"/>
      <c r="J19" s="2"/>
      <c r="K19" s="2"/>
      <c r="L19" s="2"/>
      <c r="M19" s="2"/>
    </row>
    <row r="20" spans="1:13" ht="15.75" x14ac:dyDescent="0.25">
      <c r="A20" s="2"/>
      <c r="B20" s="2"/>
      <c r="C20" s="2"/>
      <c r="D20" s="2"/>
      <c r="E20" s="2"/>
      <c r="F20" s="2"/>
      <c r="G20" s="2"/>
      <c r="H20" s="13"/>
      <c r="I20" s="2"/>
      <c r="J20" s="2"/>
      <c r="K20" s="2"/>
      <c r="L20" s="2"/>
      <c r="M20" s="2"/>
    </row>
    <row r="21" spans="1:13" x14ac:dyDescent="0.2">
      <c r="A21" s="1"/>
      <c r="B21" s="1"/>
      <c r="C21" s="1"/>
      <c r="D21" s="1"/>
      <c r="E21" s="1"/>
      <c r="F21" s="1"/>
      <c r="G21" s="1"/>
      <c r="H21" s="19"/>
      <c r="I21" s="1"/>
      <c r="J21" s="1"/>
      <c r="K21" s="6"/>
      <c r="L21" s="1"/>
      <c r="M21" s="1"/>
    </row>
    <row r="22" spans="1:13" x14ac:dyDescent="0.2">
      <c r="A22" s="1"/>
      <c r="B22" s="1"/>
      <c r="C22" s="1"/>
      <c r="D22" s="1"/>
      <c r="E22" s="1"/>
      <c r="F22" s="1"/>
      <c r="G22" s="1"/>
      <c r="H22" s="19"/>
      <c r="I22" s="34"/>
      <c r="J22" s="1"/>
      <c r="K22" s="6"/>
      <c r="L22" s="1"/>
      <c r="M22" s="1"/>
    </row>
    <row r="23" spans="1:13" x14ac:dyDescent="0.2">
      <c r="A23" s="1"/>
      <c r="B23" s="1"/>
      <c r="C23" s="1"/>
      <c r="D23" s="1"/>
      <c r="E23" s="1"/>
      <c r="F23" s="1"/>
      <c r="G23" s="1"/>
      <c r="H23" s="19"/>
      <c r="I23" s="1"/>
      <c r="J23" s="1"/>
      <c r="K23" s="6"/>
      <c r="L23" s="1"/>
      <c r="M23" s="1"/>
    </row>
    <row r="24" spans="1:13" x14ac:dyDescent="0.2">
      <c r="H24" s="20"/>
    </row>
    <row r="25" spans="1:13" x14ac:dyDescent="0.2">
      <c r="H25" s="20"/>
    </row>
    <row r="26" spans="1:13" x14ac:dyDescent="0.2">
      <c r="H26" s="20"/>
    </row>
    <row r="27" spans="1:13" x14ac:dyDescent="0.2">
      <c r="H27" s="20"/>
    </row>
  </sheetData>
  <mergeCells count="14">
    <mergeCell ref="I1:M1"/>
    <mergeCell ref="A2:M2"/>
    <mergeCell ref="F3:H3"/>
    <mergeCell ref="I3:K3"/>
    <mergeCell ref="L3:M3"/>
    <mergeCell ref="A11:H11"/>
    <mergeCell ref="A12:M12"/>
    <mergeCell ref="A13:M13"/>
    <mergeCell ref="A18:D18"/>
    <mergeCell ref="A3:A4"/>
    <mergeCell ref="B3:B4"/>
    <mergeCell ref="C3:C4"/>
    <mergeCell ref="D3:D4"/>
    <mergeCell ref="E3:E4"/>
  </mergeCells>
  <pageMargins left="0.511811023622047" right="0.31496062992126" top="0.118110236220472" bottom="0.15748031496063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Tais</cp:lastModifiedBy>
  <cp:lastPrinted>2021-08-04T10:11:00Z</cp:lastPrinted>
  <dcterms:created xsi:type="dcterms:W3CDTF">2014-05-19T23:28:00Z</dcterms:created>
  <dcterms:modified xsi:type="dcterms:W3CDTF">2024-08-29T12:49:38Z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EA2DE44703C64FF0AB56546B00979619_13</vt:lpwstr>
  </property>
  <property fmtid="{D5CDD505-2E9C-101B-9397-08002B2CF9AE}" pid="3" name="KSOProductBuildVer">
    <vt:lpwstr>1049-12.2.0.13266</vt:lpwstr>
  </property>
</Properties>
</file>