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665" yWindow="1065" windowWidth="19080" windowHeight="11760" tabRatio="500"/>
  </bookViews>
  <sheets>
    <sheet name="Лист1" sheetId="1" r:id="rId1"/>
  </sheets>
  <definedNames>
    <definedName name="_xlnm.Print_Area" localSheetId="0">Лист1!$A$1:$L$35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1"/>
  <c r="N14"/>
  <c r="N15"/>
  <c r="N16"/>
  <c r="N17"/>
  <c r="N18"/>
  <c r="N19"/>
  <c r="N20"/>
  <c r="N13"/>
  <c r="M21"/>
  <c r="M14"/>
  <c r="M15"/>
  <c r="M16"/>
  <c r="M17"/>
  <c r="M18"/>
  <c r="M19"/>
  <c r="M20"/>
  <c r="M13"/>
  <c r="K14"/>
  <c r="L14" s="1"/>
  <c r="K15"/>
  <c r="K16"/>
  <c r="L16" s="1"/>
  <c r="K17"/>
  <c r="K18"/>
  <c r="L18" s="1"/>
  <c r="K19"/>
  <c r="L19" s="1"/>
  <c r="K20"/>
  <c r="L20" s="1"/>
  <c r="I14"/>
  <c r="I15"/>
  <c r="I16"/>
  <c r="I17"/>
  <c r="I18"/>
  <c r="I19"/>
  <c r="I20"/>
  <c r="K13"/>
  <c r="L13" s="1"/>
  <c r="I13"/>
  <c r="J20" l="1"/>
  <c r="J18"/>
  <c r="J16"/>
  <c r="J14"/>
  <c r="J19"/>
  <c r="J17"/>
  <c r="L17"/>
  <c r="J15"/>
  <c r="L15"/>
  <c r="J13"/>
  <c r="L21" l="1"/>
</calcChain>
</file>

<file path=xl/sharedStrings.xml><?xml version="1.0" encoding="utf-8"?>
<sst xmlns="http://schemas.openxmlformats.org/spreadsheetml/2006/main" count="48" uniqueCount="40">
  <si>
    <t xml:space="preserve"> </t>
  </si>
  <si>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</si>
  <si>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</si>
  <si>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</si>
  <si>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</si>
  <si>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Кол-во</t>
  </si>
  <si>
    <t>Среднее квадратичное отклонение</t>
  </si>
  <si>
    <t>Коэффициент вариации (%)</t>
  </si>
  <si>
    <t>Цена (руб.)</t>
  </si>
  <si>
    <t>Итого:</t>
  </si>
  <si>
    <t>(должность)</t>
  </si>
  <si>
    <t>(подпись/расшифровка подписи)</t>
  </si>
  <si>
    <t>Поставщик 1</t>
  </si>
  <si>
    <t>Поставщик 2</t>
  </si>
  <si>
    <t xml:space="preserve">Обоснование начальной (максимальной) цены договора 
цены договора, заключаемого с единственным поставщиком (подрядчиком, исполнителем)           </t>
  </si>
  <si>
    <t>Специалист по осуществлению закупок</t>
  </si>
  <si>
    <t>/ А.Е. Шкендерова</t>
  </si>
  <si>
    <t>краевое государственное автономное учреждение здравоохранения "Красноярская межрайонная больница № 5"</t>
  </si>
  <si>
    <t>Используемый метод определения НМЦД:</t>
  </si>
  <si>
    <t xml:space="preserve">Расчет НМЦД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</si>
  <si>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НМЦД (рын)</t>
  </si>
  <si>
    <t>в соответствии с Техническим заданием (Приложение № 3 к Извещению о проведении ценового запроса)</t>
  </si>
  <si>
    <t>Приложение № 2</t>
  </si>
  <si>
    <t>к извещению о проведении ценового запроса</t>
  </si>
  <si>
    <t>набор</t>
  </si>
  <si>
    <t>Поставщик 3</t>
  </si>
  <si>
    <t>Определение начальной (максимальной) цены договора на поставку товаров проведено методом сопоставимых рыночных цен (анализа рынка) с учетом общедоступной информации о рыночных ценах товаров, полученной у поставщиков. В качестве обоснования начальной (максимальной) цены договора использована информация о рыночных ценах товаров Предложение № 1, Предложение № 2, Предложение № 3</t>
  </si>
  <si>
    <t>Минимальная  цена (руб.)</t>
  </si>
  <si>
    <t>упак</t>
  </si>
  <si>
    <t>флакон</t>
  </si>
  <si>
    <t>Изотонический раствор DS Diluent (20L)</t>
  </si>
  <si>
    <t>Краситель M-6 FDDYE (12mL×4/box)</t>
  </si>
  <si>
    <t>Лизирующий реагент  M-6 LDLyse (1Lx4/box)</t>
  </si>
  <si>
    <t>Лизирующий реагент  M-6 LHLyse (1Lx4/box)</t>
  </si>
  <si>
    <t>Лизирующий реагент M-6 LNLyse (1Lx4/box)</t>
  </si>
  <si>
    <t>Краситель  M-6 FNDYE (12mLx4/box)</t>
  </si>
  <si>
    <t>Промывочный раствор Probe Cleanser  (50мл)</t>
  </si>
  <si>
    <t>Контрольный материал Controlblood BC-6D (L-2, N-2, H-2)</t>
  </si>
  <si>
    <t>Дата подготовки обоснования НМЦД: 16.10.2024 г.</t>
  </si>
  <si>
    <t>На основании проведенного анализа рынка и расчетов, НМЦД составляет: 889 087,00 рублей</t>
  </si>
</sst>
</file>

<file path=xl/styles.xml><?xml version="1.0" encoding="utf-8"?>
<styleSheet xmlns="http://schemas.openxmlformats.org/spreadsheetml/2006/main">
  <numFmts count="1">
    <numFmt numFmtId="164" formatCode="#,##0.00#########"/>
  </numFmts>
  <fonts count="7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Alignment="0"/>
  </cellStyleXfs>
  <cellXfs count="64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13" xfId="0" applyNumberFormat="1" applyFont="1" applyBorder="1"/>
    <xf numFmtId="2" fontId="1" fillId="0" borderId="0" xfId="0" applyNumberFormat="1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2" fontId="1" fillId="0" borderId="0" xfId="0" applyNumberFormat="1" applyFont="1" applyAlignment="1">
      <alignment vertical="top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5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2" fontId="5" fillId="0" borderId="0" xfId="0" applyNumberFormat="1" applyFont="1" applyBorder="1"/>
    <xf numFmtId="2" fontId="5" fillId="0" borderId="0" xfId="0" applyNumberFormat="1" applyFont="1"/>
    <xf numFmtId="164" fontId="1" fillId="0" borderId="1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5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9</xdr:row>
      <xdr:rowOff>182245</xdr:rowOff>
    </xdr:from>
    <xdr:to>
      <xdr:col>2</xdr:col>
      <xdr:colOff>128270</xdr:colOff>
      <xdr:row>9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895" y="292354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219075</xdr:colOff>
      <xdr:row>11</xdr:row>
      <xdr:rowOff>85725</xdr:rowOff>
    </xdr:from>
    <xdr:to>
      <xdr:col>11</xdr:col>
      <xdr:colOff>1619885</xdr:colOff>
      <xdr:row>11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123825</xdr:colOff>
      <xdr:row>11</xdr:row>
      <xdr:rowOff>76200</xdr:rowOff>
    </xdr:from>
    <xdr:to>
      <xdr:col>8</xdr:col>
      <xdr:colOff>1200150</xdr:colOff>
      <xdr:row>11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180976</xdr:colOff>
      <xdr:row>11</xdr:row>
      <xdr:rowOff>152399</xdr:rowOff>
    </xdr:from>
    <xdr:to>
      <xdr:col>9</xdr:col>
      <xdr:colOff>1381126</xdr:colOff>
      <xdr:row>11</xdr:row>
      <xdr:rowOff>608964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tabSelected="1" topLeftCell="A7" zoomScale="90" zoomScaleNormal="90" zoomScaleSheetLayoutView="85" workbookViewId="0">
      <selection activeCell="Q22" sqref="Q22"/>
    </sheetView>
  </sheetViews>
  <sheetFormatPr defaultColWidth="9" defaultRowHeight="15"/>
  <cols>
    <col min="1" max="1" width="7.85546875" style="11" customWidth="1"/>
    <col min="2" max="2" width="20.85546875" style="11" customWidth="1"/>
    <col min="3" max="3" width="17.85546875" style="11" customWidth="1"/>
    <col min="4" max="4" width="10" style="11" customWidth="1"/>
    <col min="5" max="5" width="6.7109375" style="11" bestFit="1" customWidth="1"/>
    <col min="6" max="6" width="14.140625" style="26" customWidth="1"/>
    <col min="7" max="8" width="14.28515625" style="26" customWidth="1"/>
    <col min="9" max="9" width="20.5703125" style="26" customWidth="1"/>
    <col min="10" max="10" width="21" style="26" customWidth="1"/>
    <col min="11" max="11" width="17.7109375" style="26" customWidth="1"/>
    <col min="12" max="12" width="27.7109375" style="11" customWidth="1"/>
    <col min="13" max="14" width="18.42578125" style="29" hidden="1" customWidth="1"/>
    <col min="15" max="1007" width="9.140625" style="11" customWidth="1"/>
    <col min="1008" max="16384" width="9" style="11"/>
  </cols>
  <sheetData>
    <row r="1" spans="1:14" ht="15" customHeight="1">
      <c r="A1" s="1" t="s">
        <v>0</v>
      </c>
      <c r="B1" s="1"/>
      <c r="C1" s="1"/>
      <c r="D1" s="1"/>
      <c r="E1" s="1"/>
      <c r="F1" s="10"/>
      <c r="G1" s="10"/>
      <c r="H1" s="10"/>
      <c r="I1" s="10"/>
      <c r="J1" s="10"/>
      <c r="K1" s="34" t="s">
        <v>22</v>
      </c>
      <c r="L1" s="34"/>
    </row>
    <row r="2" spans="1:14" ht="15" customHeight="1">
      <c r="A2" s="1"/>
      <c r="B2" s="1"/>
      <c r="C2" s="1"/>
      <c r="D2" s="1"/>
      <c r="E2" s="1"/>
      <c r="F2" s="10"/>
      <c r="G2" s="10"/>
      <c r="H2" s="10"/>
      <c r="I2" s="10"/>
      <c r="J2" s="10"/>
      <c r="K2" s="34" t="s">
        <v>23</v>
      </c>
      <c r="L2" s="34"/>
    </row>
    <row r="3" spans="1:14" ht="1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2"/>
    </row>
    <row r="4" spans="1:14" ht="37.5" customHeight="1">
      <c r="A4" s="39" t="s">
        <v>14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4" ht="15" customHeight="1">
      <c r="A5" s="1"/>
      <c r="B5" s="1"/>
      <c r="C5" s="1"/>
      <c r="D5" s="1"/>
      <c r="E5" s="1"/>
      <c r="F5" s="2"/>
      <c r="G5" s="2"/>
      <c r="H5" s="2"/>
      <c r="I5" s="2"/>
      <c r="J5" s="2"/>
      <c r="K5" s="2"/>
    </row>
    <row r="6" spans="1:14">
      <c r="A6" s="1"/>
      <c r="B6" s="1"/>
      <c r="C6" s="1"/>
      <c r="D6" s="1"/>
      <c r="E6" s="1"/>
      <c r="F6" s="2"/>
      <c r="G6" s="2"/>
      <c r="H6" s="2"/>
      <c r="I6" s="3"/>
      <c r="J6" s="4"/>
      <c r="K6" s="2"/>
    </row>
    <row r="7" spans="1:14" ht="33" customHeight="1">
      <c r="A7" s="35" t="s">
        <v>1</v>
      </c>
      <c r="B7" s="35"/>
      <c r="C7" s="35" t="s">
        <v>21</v>
      </c>
      <c r="D7" s="35"/>
      <c r="E7" s="35"/>
      <c r="F7" s="35"/>
      <c r="G7" s="35"/>
      <c r="H7" s="35"/>
      <c r="I7" s="35"/>
      <c r="J7" s="35"/>
      <c r="K7" s="35"/>
      <c r="L7" s="35"/>
    </row>
    <row r="8" spans="1:14" ht="49.5" customHeight="1">
      <c r="A8" s="35" t="s">
        <v>18</v>
      </c>
      <c r="B8" s="35"/>
      <c r="C8" s="40" t="s">
        <v>26</v>
      </c>
      <c r="D8" s="40"/>
      <c r="E8" s="40"/>
      <c r="F8" s="40"/>
      <c r="G8" s="40"/>
      <c r="H8" s="40"/>
      <c r="I8" s="40"/>
      <c r="J8" s="40"/>
      <c r="K8" s="40"/>
      <c r="L8" s="40"/>
    </row>
    <row r="9" spans="1:14">
      <c r="A9" s="41" t="s">
        <v>17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4"/>
    </row>
    <row r="10" spans="1:14" ht="135" customHeight="1">
      <c r="A10" s="45" t="s">
        <v>19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4" ht="33" customHeight="1">
      <c r="A11" s="35" t="s">
        <v>2</v>
      </c>
      <c r="B11" s="35" t="s">
        <v>3</v>
      </c>
      <c r="C11" s="35"/>
      <c r="D11" s="35" t="s">
        <v>4</v>
      </c>
      <c r="E11" s="37" t="s">
        <v>5</v>
      </c>
      <c r="F11" s="7" t="s">
        <v>12</v>
      </c>
      <c r="G11" s="7" t="s">
        <v>13</v>
      </c>
      <c r="H11" s="7" t="s">
        <v>25</v>
      </c>
      <c r="I11" s="8" t="s">
        <v>6</v>
      </c>
      <c r="J11" s="8" t="s">
        <v>7</v>
      </c>
      <c r="K11" s="37" t="s">
        <v>27</v>
      </c>
      <c r="L11" s="5" t="s">
        <v>20</v>
      </c>
    </row>
    <row r="12" spans="1:14" ht="51" customHeight="1">
      <c r="A12" s="35"/>
      <c r="B12" s="35"/>
      <c r="C12" s="35"/>
      <c r="D12" s="36"/>
      <c r="E12" s="38"/>
      <c r="F12" s="7" t="s">
        <v>8</v>
      </c>
      <c r="G12" s="7" t="s">
        <v>8</v>
      </c>
      <c r="H12" s="7" t="s">
        <v>8</v>
      </c>
      <c r="I12" s="9"/>
      <c r="J12" s="9"/>
      <c r="K12" s="37"/>
      <c r="L12" s="6"/>
    </row>
    <row r="13" spans="1:14" s="14" customFormat="1" ht="30.75" customHeight="1">
      <c r="A13" s="12">
        <v>1</v>
      </c>
      <c r="B13" s="35" t="s">
        <v>30</v>
      </c>
      <c r="C13" s="35"/>
      <c r="D13" s="28" t="s">
        <v>28</v>
      </c>
      <c r="E13" s="33">
        <v>33</v>
      </c>
      <c r="F13" s="27">
        <v>7122</v>
      </c>
      <c r="G13" s="7">
        <v>7336</v>
      </c>
      <c r="H13" s="7">
        <v>7336</v>
      </c>
      <c r="I13" s="13">
        <f>STDEV(F13:H13)</f>
        <v>123.55295760655981</v>
      </c>
      <c r="J13" s="13">
        <f>I13/K13*100</f>
        <v>1.7348070430575655</v>
      </c>
      <c r="K13" s="13">
        <f>F13</f>
        <v>7122</v>
      </c>
      <c r="L13" s="13">
        <f>K13*E13</f>
        <v>235026</v>
      </c>
      <c r="M13" s="30">
        <f>G13*E13</f>
        <v>242088</v>
      </c>
      <c r="N13" s="30">
        <f>H13*E13</f>
        <v>242088</v>
      </c>
    </row>
    <row r="14" spans="1:14" s="14" customFormat="1" ht="30.75" customHeight="1">
      <c r="A14" s="32">
        <v>2</v>
      </c>
      <c r="B14" s="57" t="s">
        <v>31</v>
      </c>
      <c r="C14" s="59"/>
      <c r="D14" s="28" t="s">
        <v>28</v>
      </c>
      <c r="E14" s="33">
        <v>5</v>
      </c>
      <c r="F14" s="27">
        <v>25434</v>
      </c>
      <c r="G14" s="7">
        <v>26197</v>
      </c>
      <c r="H14" s="7">
        <v>26197</v>
      </c>
      <c r="I14" s="13">
        <f t="shared" ref="I14:I20" si="0">STDEV(F14:H14)</f>
        <v>440.51825539172955</v>
      </c>
      <c r="J14" s="13">
        <f t="shared" ref="J14:J20" si="1">I14/K14*100</f>
        <v>1.7320054076894298</v>
      </c>
      <c r="K14" s="13">
        <f t="shared" ref="K14:K20" si="2">F14</f>
        <v>25434</v>
      </c>
      <c r="L14" s="13">
        <f t="shared" ref="L14:L20" si="3">K14*E14</f>
        <v>127170</v>
      </c>
      <c r="M14" s="30">
        <f t="shared" ref="M14:M20" si="4">G14*E14</f>
        <v>130985</v>
      </c>
      <c r="N14" s="30">
        <f t="shared" ref="N14:N20" si="5">H14*E14</f>
        <v>130985</v>
      </c>
    </row>
    <row r="15" spans="1:14" s="14" customFormat="1" ht="30.75" customHeight="1">
      <c r="A15" s="32">
        <v>3</v>
      </c>
      <c r="B15" s="57" t="s">
        <v>32</v>
      </c>
      <c r="C15" s="59"/>
      <c r="D15" s="28" t="s">
        <v>28</v>
      </c>
      <c r="E15" s="33">
        <v>5</v>
      </c>
      <c r="F15" s="27">
        <v>28995</v>
      </c>
      <c r="G15" s="7">
        <v>29575</v>
      </c>
      <c r="H15" s="7">
        <v>29865</v>
      </c>
      <c r="I15" s="13">
        <f t="shared" si="0"/>
        <v>442.98231717897482</v>
      </c>
      <c r="J15" s="13">
        <f t="shared" si="1"/>
        <v>1.5277886434867212</v>
      </c>
      <c r="K15" s="13">
        <f t="shared" si="2"/>
        <v>28995</v>
      </c>
      <c r="L15" s="13">
        <f t="shared" si="3"/>
        <v>144975</v>
      </c>
      <c r="M15" s="30">
        <f t="shared" si="4"/>
        <v>147875</v>
      </c>
      <c r="N15" s="30">
        <f t="shared" si="5"/>
        <v>149325</v>
      </c>
    </row>
    <row r="16" spans="1:14" s="14" customFormat="1" ht="30.75" customHeight="1">
      <c r="A16" s="32">
        <v>4</v>
      </c>
      <c r="B16" s="57" t="s">
        <v>33</v>
      </c>
      <c r="C16" s="59"/>
      <c r="D16" s="28" t="s">
        <v>28</v>
      </c>
      <c r="E16" s="33">
        <v>3</v>
      </c>
      <c r="F16" s="27">
        <v>29249</v>
      </c>
      <c r="G16" s="7">
        <v>30126</v>
      </c>
      <c r="H16" s="7">
        <v>30126</v>
      </c>
      <c r="I16" s="13">
        <f t="shared" si="0"/>
        <v>506.3361860792233</v>
      </c>
      <c r="J16" s="13">
        <f t="shared" si="1"/>
        <v>1.7311230677261555</v>
      </c>
      <c r="K16" s="13">
        <f t="shared" si="2"/>
        <v>29249</v>
      </c>
      <c r="L16" s="13">
        <f t="shared" si="3"/>
        <v>87747</v>
      </c>
      <c r="M16" s="30">
        <f t="shared" si="4"/>
        <v>90378</v>
      </c>
      <c r="N16" s="30">
        <f t="shared" si="5"/>
        <v>90378</v>
      </c>
    </row>
    <row r="17" spans="1:14" s="14" customFormat="1" ht="30.75" customHeight="1">
      <c r="A17" s="32">
        <v>5</v>
      </c>
      <c r="B17" s="57" t="s">
        <v>34</v>
      </c>
      <c r="C17" s="59"/>
      <c r="D17" s="28" t="s">
        <v>28</v>
      </c>
      <c r="E17" s="33">
        <v>5</v>
      </c>
      <c r="F17" s="27">
        <v>28995</v>
      </c>
      <c r="G17" s="7">
        <v>29575</v>
      </c>
      <c r="H17" s="7">
        <v>29285</v>
      </c>
      <c r="I17" s="13">
        <f t="shared" si="0"/>
        <v>290</v>
      </c>
      <c r="J17" s="13">
        <f t="shared" si="1"/>
        <v>1.0001724435247457</v>
      </c>
      <c r="K17" s="13">
        <f t="shared" si="2"/>
        <v>28995</v>
      </c>
      <c r="L17" s="13">
        <f t="shared" si="3"/>
        <v>144975</v>
      </c>
      <c r="M17" s="30">
        <f t="shared" si="4"/>
        <v>147875</v>
      </c>
      <c r="N17" s="30">
        <f t="shared" si="5"/>
        <v>146425</v>
      </c>
    </row>
    <row r="18" spans="1:14" s="14" customFormat="1" ht="30.75" customHeight="1">
      <c r="A18" s="32">
        <v>6</v>
      </c>
      <c r="B18" s="57" t="s">
        <v>35</v>
      </c>
      <c r="C18" s="59"/>
      <c r="D18" s="28" t="s">
        <v>28</v>
      </c>
      <c r="E18" s="33">
        <v>5</v>
      </c>
      <c r="F18" s="27">
        <v>6104</v>
      </c>
      <c r="G18" s="7">
        <v>6348</v>
      </c>
      <c r="H18" s="7">
        <v>6226</v>
      </c>
      <c r="I18" s="13">
        <f t="shared" si="0"/>
        <v>122</v>
      </c>
      <c r="J18" s="13">
        <f t="shared" si="1"/>
        <v>1.9986893840104849</v>
      </c>
      <c r="K18" s="13">
        <f t="shared" si="2"/>
        <v>6104</v>
      </c>
      <c r="L18" s="13">
        <f t="shared" si="3"/>
        <v>30520</v>
      </c>
      <c r="M18" s="30">
        <f t="shared" si="4"/>
        <v>31740</v>
      </c>
      <c r="N18" s="30">
        <f t="shared" si="5"/>
        <v>31130</v>
      </c>
    </row>
    <row r="19" spans="1:14" s="14" customFormat="1" ht="34.5" customHeight="1">
      <c r="A19" s="32">
        <v>7</v>
      </c>
      <c r="B19" s="57" t="s">
        <v>36</v>
      </c>
      <c r="C19" s="59"/>
      <c r="D19" s="28" t="s">
        <v>29</v>
      </c>
      <c r="E19" s="33">
        <v>20</v>
      </c>
      <c r="F19" s="27">
        <v>1065</v>
      </c>
      <c r="G19" s="7">
        <v>1097</v>
      </c>
      <c r="H19" s="7">
        <v>1108</v>
      </c>
      <c r="I19" s="13">
        <f t="shared" si="0"/>
        <v>22.338307903688676</v>
      </c>
      <c r="J19" s="13">
        <f t="shared" si="1"/>
        <v>2.0974936998768712</v>
      </c>
      <c r="K19" s="13">
        <f t="shared" si="2"/>
        <v>1065</v>
      </c>
      <c r="L19" s="13">
        <f t="shared" si="3"/>
        <v>21300</v>
      </c>
      <c r="M19" s="30">
        <f t="shared" si="4"/>
        <v>21940</v>
      </c>
      <c r="N19" s="30">
        <f t="shared" si="5"/>
        <v>22160</v>
      </c>
    </row>
    <row r="20" spans="1:14" s="14" customFormat="1" ht="34.5" customHeight="1">
      <c r="A20" s="32">
        <v>8</v>
      </c>
      <c r="B20" s="57" t="s">
        <v>37</v>
      </c>
      <c r="C20" s="59"/>
      <c r="D20" s="28" t="s">
        <v>24</v>
      </c>
      <c r="E20" s="33">
        <v>3</v>
      </c>
      <c r="F20" s="27">
        <v>32458</v>
      </c>
      <c r="G20" s="7">
        <v>32783</v>
      </c>
      <c r="H20" s="7">
        <v>33432</v>
      </c>
      <c r="I20" s="13">
        <f t="shared" si="0"/>
        <v>495.90019157084424</v>
      </c>
      <c r="J20" s="13">
        <f t="shared" si="1"/>
        <v>1.5278211583302861</v>
      </c>
      <c r="K20" s="13">
        <f t="shared" si="2"/>
        <v>32458</v>
      </c>
      <c r="L20" s="13">
        <f t="shared" si="3"/>
        <v>97374</v>
      </c>
      <c r="M20" s="30">
        <f t="shared" si="4"/>
        <v>98349</v>
      </c>
      <c r="N20" s="30">
        <f t="shared" si="5"/>
        <v>100296</v>
      </c>
    </row>
    <row r="21" spans="1:14">
      <c r="A21" s="55"/>
      <c r="B21" s="55"/>
      <c r="C21" s="55"/>
      <c r="D21" s="55"/>
      <c r="E21" s="56"/>
      <c r="F21" s="55"/>
      <c r="G21" s="55"/>
      <c r="H21" s="55"/>
      <c r="I21" s="55"/>
      <c r="J21" s="15"/>
      <c r="K21" s="12" t="s">
        <v>9</v>
      </c>
      <c r="L21" s="13">
        <f>SUM(L13:L20)</f>
        <v>889087</v>
      </c>
      <c r="M21" s="29">
        <f>SUM(M13:M20)</f>
        <v>911230</v>
      </c>
      <c r="N21" s="29">
        <f>SUM(N13:N20)</f>
        <v>912787</v>
      </c>
    </row>
    <row r="22" spans="1:14">
      <c r="A22" s="57" t="s">
        <v>39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9"/>
    </row>
    <row r="23" spans="1:14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  <row r="24" spans="1:14">
      <c r="A24" s="51" t="s">
        <v>38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4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</row>
    <row r="26" spans="1:14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4" ht="15.75" thickBot="1">
      <c r="A27" s="1"/>
      <c r="B27" s="1"/>
      <c r="C27" s="1"/>
      <c r="D27" s="1"/>
      <c r="E27" s="1"/>
      <c r="F27" s="2"/>
      <c r="G27" s="2"/>
      <c r="H27" s="2"/>
      <c r="I27" s="2"/>
      <c r="J27" s="2"/>
      <c r="K27" s="2"/>
    </row>
    <row r="28" spans="1:14" ht="15.75" thickBot="1">
      <c r="A28" s="53" t="s">
        <v>15</v>
      </c>
      <c r="B28" s="54"/>
      <c r="C28" s="54"/>
      <c r="D28" s="16"/>
      <c r="F28" s="11"/>
      <c r="G28" s="11"/>
      <c r="H28" s="11"/>
      <c r="I28" s="11"/>
      <c r="J28" s="11"/>
      <c r="K28" s="11"/>
    </row>
    <row r="29" spans="1:14">
      <c r="A29" s="60"/>
      <c r="B29" s="61"/>
      <c r="C29" s="61"/>
      <c r="D29" s="17"/>
      <c r="F29" s="11"/>
      <c r="G29" s="11"/>
      <c r="H29" s="11"/>
      <c r="I29" s="11"/>
      <c r="J29" s="11"/>
      <c r="K29" s="11"/>
    </row>
    <row r="30" spans="1:14" ht="15.75" thickBot="1">
      <c r="A30" s="62" t="s">
        <v>10</v>
      </c>
      <c r="B30" s="63"/>
      <c r="C30" s="63"/>
      <c r="D30" s="18"/>
      <c r="F30" s="11"/>
      <c r="G30" s="19"/>
      <c r="H30" s="19"/>
      <c r="I30" s="19"/>
      <c r="J30" s="19"/>
      <c r="K30" s="11"/>
    </row>
    <row r="31" spans="1:14">
      <c r="A31" s="46" t="s">
        <v>16</v>
      </c>
      <c r="B31" s="47"/>
      <c r="C31" s="47"/>
      <c r="D31" s="20"/>
      <c r="F31" s="19"/>
      <c r="G31" s="19"/>
      <c r="H31" s="19"/>
      <c r="I31" s="19"/>
      <c r="J31" s="19"/>
      <c r="K31" s="11"/>
    </row>
    <row r="32" spans="1:14" ht="15.75" thickBot="1">
      <c r="A32" s="48" t="s">
        <v>11</v>
      </c>
      <c r="B32" s="49"/>
      <c r="C32" s="49"/>
      <c r="D32" s="20"/>
      <c r="E32" s="21"/>
      <c r="F32" s="20"/>
      <c r="G32" s="21"/>
      <c r="H32" s="31"/>
      <c r="I32" s="22"/>
      <c r="J32" s="22"/>
      <c r="K32" s="11"/>
    </row>
    <row r="33" spans="1:11">
      <c r="A33" s="23"/>
      <c r="B33" s="23"/>
      <c r="C33" s="23"/>
      <c r="D33" s="21"/>
      <c r="E33" s="23"/>
      <c r="F33" s="20"/>
      <c r="G33" s="21"/>
      <c r="H33" s="31"/>
      <c r="I33" s="22"/>
      <c r="J33" s="22"/>
      <c r="K33" s="11"/>
    </row>
    <row r="34" spans="1:11">
      <c r="A34" s="24" t="s">
        <v>0</v>
      </c>
      <c r="F34" s="25"/>
      <c r="G34" s="21"/>
      <c r="H34" s="31"/>
      <c r="I34" s="22"/>
      <c r="J34" s="22"/>
    </row>
    <row r="35" spans="1:11">
      <c r="F35" s="25"/>
      <c r="G35" s="21"/>
      <c r="H35" s="31"/>
      <c r="I35" s="22"/>
      <c r="J35" s="22"/>
    </row>
    <row r="36" spans="1:11">
      <c r="F36" s="25"/>
      <c r="G36" s="21"/>
      <c r="H36" s="31"/>
      <c r="I36" s="22"/>
      <c r="J36" s="22"/>
    </row>
    <row r="37" spans="1:11">
      <c r="F37" s="25"/>
      <c r="G37" s="21"/>
      <c r="H37" s="31"/>
      <c r="I37" s="22"/>
      <c r="J37" s="22"/>
    </row>
    <row r="38" spans="1:11">
      <c r="F38" s="25"/>
      <c r="G38" s="21"/>
      <c r="H38" s="31"/>
      <c r="I38" s="22"/>
      <c r="J38" s="22"/>
    </row>
    <row r="39" spans="1:11">
      <c r="F39" s="25"/>
      <c r="G39" s="21"/>
      <c r="H39" s="31"/>
      <c r="I39" s="22"/>
      <c r="J39" s="22"/>
    </row>
    <row r="40" spans="1:11">
      <c r="F40" s="25"/>
      <c r="G40" s="21"/>
      <c r="H40" s="31"/>
      <c r="I40" s="22"/>
      <c r="J40" s="22"/>
    </row>
    <row r="41" spans="1:11">
      <c r="F41" s="25"/>
      <c r="G41" s="21"/>
      <c r="H41" s="31"/>
      <c r="I41" s="22"/>
      <c r="J41" s="22"/>
    </row>
    <row r="42" spans="1:11">
      <c r="F42" s="25"/>
      <c r="G42" s="21"/>
      <c r="H42" s="31"/>
      <c r="I42" s="22"/>
      <c r="J42" s="22"/>
    </row>
    <row r="43" spans="1:11">
      <c r="F43" s="25"/>
      <c r="G43" s="21"/>
      <c r="H43" s="31"/>
      <c r="I43" s="22"/>
      <c r="J43" s="22"/>
    </row>
    <row r="44" spans="1:11">
      <c r="F44" s="25"/>
      <c r="G44" s="21"/>
      <c r="H44" s="31"/>
      <c r="I44" s="22"/>
      <c r="J44" s="22"/>
    </row>
    <row r="45" spans="1:11">
      <c r="F45" s="25"/>
      <c r="G45" s="21"/>
      <c r="H45" s="31"/>
      <c r="I45" s="22"/>
      <c r="J45" s="22"/>
    </row>
    <row r="46" spans="1:11">
      <c r="F46" s="25"/>
      <c r="G46" s="21"/>
      <c r="H46" s="31"/>
      <c r="I46" s="22"/>
      <c r="J46" s="22"/>
    </row>
    <row r="47" spans="1:11">
      <c r="F47" s="25"/>
      <c r="G47" s="21"/>
      <c r="H47" s="31"/>
      <c r="I47" s="22"/>
      <c r="J47" s="22"/>
    </row>
    <row r="48" spans="1:11">
      <c r="F48" s="25"/>
      <c r="G48" s="21"/>
      <c r="H48" s="31"/>
      <c r="I48" s="22"/>
      <c r="J48" s="22"/>
    </row>
    <row r="49" spans="6:10">
      <c r="F49" s="25"/>
      <c r="G49" s="21"/>
      <c r="H49" s="31"/>
      <c r="I49" s="22"/>
      <c r="J49" s="22"/>
    </row>
    <row r="50" spans="6:10">
      <c r="F50" s="25"/>
      <c r="G50" s="21"/>
      <c r="H50" s="31"/>
      <c r="I50" s="22"/>
      <c r="J50" s="22"/>
    </row>
    <row r="51" spans="6:10">
      <c r="F51" s="25"/>
      <c r="G51" s="21"/>
      <c r="H51" s="31"/>
      <c r="I51" s="22"/>
      <c r="J51" s="22"/>
    </row>
    <row r="52" spans="6:10">
      <c r="F52" s="25"/>
      <c r="G52" s="21"/>
      <c r="H52" s="31"/>
      <c r="I52" s="22"/>
      <c r="J52" s="22"/>
    </row>
    <row r="53" spans="6:10">
      <c r="F53" s="25"/>
      <c r="G53" s="21"/>
      <c r="H53" s="31"/>
      <c r="I53" s="22"/>
      <c r="J53" s="22"/>
    </row>
    <row r="54" spans="6:10">
      <c r="F54" s="25"/>
      <c r="G54" s="21"/>
      <c r="H54" s="31"/>
      <c r="I54" s="22"/>
      <c r="J54" s="22"/>
    </row>
    <row r="55" spans="6:10">
      <c r="F55" s="25"/>
      <c r="G55" s="25"/>
      <c r="H55" s="25"/>
      <c r="I55" s="22"/>
      <c r="J55" s="22"/>
    </row>
    <row r="56" spans="6:10">
      <c r="F56" s="25"/>
      <c r="G56" s="25"/>
      <c r="H56" s="25"/>
      <c r="I56" s="25"/>
      <c r="J56" s="25"/>
    </row>
    <row r="57" spans="6:10">
      <c r="F57" s="25"/>
      <c r="G57" s="25"/>
      <c r="H57" s="25"/>
      <c r="I57" s="25"/>
    </row>
    <row r="58" spans="6:10">
      <c r="F58" s="25"/>
      <c r="G58" s="25"/>
      <c r="H58" s="25"/>
      <c r="I58" s="25"/>
    </row>
  </sheetData>
  <mergeCells count="33">
    <mergeCell ref="B13:C13"/>
    <mergeCell ref="A21:I21"/>
    <mergeCell ref="A22:L22"/>
    <mergeCell ref="A29:C29"/>
    <mergeCell ref="A30:C30"/>
    <mergeCell ref="B19:C19"/>
    <mergeCell ref="B14:C14"/>
    <mergeCell ref="B15:C15"/>
    <mergeCell ref="B16:C16"/>
    <mergeCell ref="B17:C17"/>
    <mergeCell ref="B18:C18"/>
    <mergeCell ref="B20:C20"/>
    <mergeCell ref="A31:C31"/>
    <mergeCell ref="A32:C32"/>
    <mergeCell ref="A23:L23"/>
    <mergeCell ref="A24:L24"/>
    <mergeCell ref="A25:L25"/>
    <mergeCell ref="A26:L26"/>
    <mergeCell ref="A28:C28"/>
    <mergeCell ref="K1:L1"/>
    <mergeCell ref="K2:L2"/>
    <mergeCell ref="D11:D12"/>
    <mergeCell ref="E11:E12"/>
    <mergeCell ref="K11:K12"/>
    <mergeCell ref="A4:L4"/>
    <mergeCell ref="A7:B7"/>
    <mergeCell ref="C7:L7"/>
    <mergeCell ref="A8:B8"/>
    <mergeCell ref="C8:L8"/>
    <mergeCell ref="A11:A12"/>
    <mergeCell ref="B11:C12"/>
    <mergeCell ref="A9:L9"/>
    <mergeCell ref="A10:L10"/>
  </mergeCells>
  <phoneticPr fontId="2" type="noConversion"/>
  <pageMargins left="0.24027777777777801" right="0.24027777777777801" top="0.05" bottom="0.209722222222222" header="0.51180555555555496" footer="0.51180555555555496"/>
  <pageSetup paperSize="9" scale="63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ekon19</cp:lastModifiedBy>
  <cp:revision>7</cp:revision>
  <cp:lastPrinted>2014-05-23T17:45:00Z</cp:lastPrinted>
  <dcterms:created xsi:type="dcterms:W3CDTF">2014-01-17T11:35:00Z</dcterms:created>
  <dcterms:modified xsi:type="dcterms:W3CDTF">2024-10-16T08:59:21Z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