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User22\Desktop\Свой способ МАУ СШОР Г.СТЕРЛИТАМАК РБ СПОРТИВНАЯ ШКОЛА ОЛИМПИЙСКОГО РЕЗЕРВА\"/>
    </mc:Choice>
  </mc:AlternateContent>
  <xr:revisionPtr revIDLastSave="0" documentId="13_ncr:1_{AD938B4C-5805-40C5-B092-883F95C4A4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3" r:id="rId1"/>
  </sheets>
  <definedNames>
    <definedName name="_xlnm._FilterDatabase" localSheetId="0" hidden="1">Лист2!$A$7:$N$25</definedName>
    <definedName name="_xlnm.Print_Titles" localSheetId="0">Лист2!$1:$7</definedName>
    <definedName name="_xlnm.Print_Area" localSheetId="0">Лист2!$A$1:$N$31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3" l="1"/>
  <c r="L12" i="13" s="1"/>
  <c r="M12" i="13" s="1"/>
  <c r="N12" i="13"/>
  <c r="J13" i="13"/>
  <c r="L13" i="13" s="1"/>
  <c r="M13" i="13" s="1"/>
  <c r="N13" i="13"/>
  <c r="J14" i="13"/>
  <c r="L14" i="13" s="1"/>
  <c r="M14" i="13" s="1"/>
  <c r="N14" i="13"/>
  <c r="J15" i="13"/>
  <c r="L15" i="13" s="1"/>
  <c r="M15" i="13" s="1"/>
  <c r="N15" i="13"/>
  <c r="J16" i="13"/>
  <c r="L16" i="13" s="1"/>
  <c r="M16" i="13" s="1"/>
  <c r="N16" i="13"/>
  <c r="J17" i="13"/>
  <c r="L17" i="13" s="1"/>
  <c r="M17" i="13" s="1"/>
  <c r="N17" i="13"/>
  <c r="J18" i="13"/>
  <c r="L18" i="13" s="1"/>
  <c r="M18" i="13" s="1"/>
  <c r="N18" i="13"/>
  <c r="J19" i="13"/>
  <c r="L19" i="13" s="1"/>
  <c r="M19" i="13" s="1"/>
  <c r="N19" i="13"/>
  <c r="J20" i="13"/>
  <c r="L20" i="13" s="1"/>
  <c r="M20" i="13" s="1"/>
  <c r="N20" i="13"/>
  <c r="J21" i="13"/>
  <c r="L21" i="13" s="1"/>
  <c r="M21" i="13" s="1"/>
  <c r="N21" i="13"/>
  <c r="J22" i="13"/>
  <c r="L22" i="13" s="1"/>
  <c r="M22" i="13" s="1"/>
  <c r="N22" i="13"/>
  <c r="J23" i="13"/>
  <c r="L23" i="13" s="1"/>
  <c r="M23" i="13" s="1"/>
  <c r="N23" i="13"/>
  <c r="J8" i="13" l="1"/>
  <c r="L8" i="13" s="1"/>
  <c r="M8" i="13" s="1"/>
  <c r="N8" i="13"/>
  <c r="J9" i="13"/>
  <c r="L9" i="13" s="1"/>
  <c r="M9" i="13" s="1"/>
  <c r="N9" i="13"/>
  <c r="J10" i="13"/>
  <c r="L10" i="13" s="1"/>
  <c r="M10" i="13" s="1"/>
  <c r="N10" i="13"/>
  <c r="J11" i="13"/>
  <c r="L11" i="13" s="1"/>
  <c r="M11" i="13" s="1"/>
  <c r="N11" i="13"/>
  <c r="N25" i="13" l="1"/>
</calcChain>
</file>

<file path=xl/sharedStrings.xml><?xml version="1.0" encoding="utf-8"?>
<sst xmlns="http://schemas.openxmlformats.org/spreadsheetml/2006/main" count="48" uniqueCount="47">
  <si>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</si>
  <si>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</si>
  <si>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</si>
  <si>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</si>
  <si>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</si>
  <si>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</si>
  <si>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</si>
  <si>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</si>
  <si>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</si>
  <si>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</si>
  <si>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</si>
  <si>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</si>
  <si>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1</t>
  </si>
  <si>
    <t>2</t>
  </si>
  <si>
    <t>Коммерческое предложение 6</t>
  </si>
  <si>
    <t>Коммерческое предложение 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</si>
  <si>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</si>
  <si>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</si>
  <si>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</si>
  <si>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</si>
  <si>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</si>
  <si>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</si>
  <si>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</si>
  <si>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</si>
  <si>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</si>
  <si>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</si>
  <si>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</si>
  <si>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</si>
  <si>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</si>
  <si>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</si>
  <si>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</si>
  <si>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Обоснование начальной (максимальной) цены договора на поставку спортивного инвентаря 
для нужд МАУ "СШОР" Г.СТЕРЛИТАМАК РБ СПОРТИВНАЯ ШКОЛА ОЛИМПИЙСКОГО РЕЗЕРВА"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</si>
  <si>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t>Кроссовки женские ASICS Patriot 13 или ASICS Gel-Nimbus 26 TR</t>
  </si>
  <si>
    <t>Кроссовки мужские adidas Response Super или adidas Supernova Stride</t>
  </si>
  <si>
    <t>Сумка Demix для футбольных мячей</t>
  </si>
  <si>
    <t>Сумка Demix</t>
  </si>
  <si>
    <t>Манишка мужская Demix</t>
  </si>
  <si>
    <t>Гантель металлическая TORRES в виниловой оболочке</t>
  </si>
  <si>
    <t>Секундомер TORRES Professional Stopwatch SW-100</t>
  </si>
  <si>
    <t>Палочки эстафетные Polanik PPA-32/4 или PPA-32/6 или PPA-32/8</t>
  </si>
  <si>
    <t>Груз-сани для тренировки бега</t>
  </si>
  <si>
    <t>Мяч футбольный Torres VISION Spark или VISION Mission</t>
  </si>
  <si>
    <t>Магнезица FLAGMAN</t>
  </si>
  <si>
    <t>Скакалка TORRES Арт. AL1001</t>
  </si>
  <si>
    <t>Коврик для йоги TORRES SOFT</t>
  </si>
  <si>
    <t>Конус (Высота 32 см, 
размер основания 24х24 см.)</t>
  </si>
  <si>
    <t>Конус (Высота 20 см, 
размер основания 12х12 см.)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</si>
</sst>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Alignment="0"/>
  </cellStyleXfs>
  <cellXfs count="43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Excel Built-in Normal" xfId="1" xr:uid="{B7CD3F84-66DA-4479-AFF4-6C41D7305853}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053-9041-45ED-A8A0-29CE5AE20899}">
  <dimension ref="A1:Q35"/>
  <sheetViews>
    <sheetView tabSelected="1" view="pageBreakPreview" zoomScaleNormal="100" zoomScaleSheetLayoutView="100" workbookViewId="0">
      <selection activeCell="E28" sqref="E28"/>
    </sheetView>
  </sheetViews>
  <sheetFormatPr defaultRowHeight="15" x14ac:dyDescent="0.25"/>
  <cols>
    <col min="1" max="1" width="6.5703125" style="5" customWidth="1"/>
    <col min="2" max="2" width="46.7109375" style="25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27.140625" style="5" customWidth="1"/>
    <col min="15" max="15" width="18.140625" style="22" customWidth="1"/>
    <col min="16" max="17" width="18.140625" style="1" customWidth="1"/>
    <col min="18" max="16384" width="9.140625" style="1"/>
  </cols>
  <sheetData>
    <row r="1" spans="1:16" x14ac:dyDescent="0.25">
      <c r="A1" s="33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ht="67.5" customHeight="1" x14ac:dyDescent="0.25">
      <c r="A4" s="36" t="s">
        <v>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6" ht="37.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6" ht="37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6" s="3" customFormat="1" ht="30" x14ac:dyDescent="0.25">
      <c r="A7" s="12" t="s">
        <v>8</v>
      </c>
      <c r="B7" s="23" t="s">
        <v>3</v>
      </c>
      <c r="C7" s="14" t="s">
        <v>4</v>
      </c>
      <c r="D7" s="14" t="s">
        <v>5</v>
      </c>
      <c r="E7" s="14" t="s">
        <v>6</v>
      </c>
      <c r="F7" s="14" t="s">
        <v>9</v>
      </c>
      <c r="G7" s="14" t="s">
        <v>10</v>
      </c>
      <c r="H7" s="14" t="s">
        <v>14</v>
      </c>
      <c r="I7" s="14" t="s">
        <v>15</v>
      </c>
      <c r="J7" s="12" t="s">
        <v>0</v>
      </c>
      <c r="K7" s="13" t="s">
        <v>1</v>
      </c>
      <c r="L7" s="37" t="s">
        <v>2</v>
      </c>
      <c r="M7" s="38"/>
      <c r="N7" s="12" t="s">
        <v>11</v>
      </c>
      <c r="O7" s="15"/>
    </row>
    <row r="8" spans="1:16" s="3" customFormat="1" ht="31.5" x14ac:dyDescent="0.25">
      <c r="A8" s="16" t="s">
        <v>12</v>
      </c>
      <c r="B8" s="32" t="s">
        <v>32</v>
      </c>
      <c r="C8" s="29">
        <v>16378.7</v>
      </c>
      <c r="D8" s="29">
        <v>17100</v>
      </c>
      <c r="E8" s="29">
        <v>17100</v>
      </c>
      <c r="F8" s="27"/>
      <c r="G8" s="20"/>
      <c r="H8" s="20"/>
      <c r="I8" s="20"/>
      <c r="J8" s="10">
        <f t="shared" ref="J8:J11" si="0">ROUND(AVERAGE(C8:I8),2)</f>
        <v>16859.57</v>
      </c>
      <c r="K8" s="28">
        <v>17</v>
      </c>
      <c r="L8" s="9">
        <f t="shared" ref="L8:L11" si="1">ROUND(_xlfn.STDEV.S(C8:I8)/J8*100,2)</f>
        <v>2.4700000000000002</v>
      </c>
      <c r="M8" s="31" t="str">
        <f t="shared" ref="M8:M11" si="2">IF(L8&lt;33,"&lt;33","&gt;33")</f>
        <v>&lt;33</v>
      </c>
      <c r="N8" s="30">
        <f t="shared" ref="N8:N11" si="3">(K8/(COUNT(C8:I8))*(C8+D8+E8+F8+G8+H8+I8))</f>
        <v>286612.63333333336</v>
      </c>
      <c r="O8" s="15"/>
      <c r="P8" s="26"/>
    </row>
    <row r="9" spans="1:16" s="3" customFormat="1" ht="31.5" x14ac:dyDescent="0.25">
      <c r="A9" s="16" t="s">
        <v>13</v>
      </c>
      <c r="B9" s="32" t="s">
        <v>33</v>
      </c>
      <c r="C9" s="29">
        <v>10138.700000000001</v>
      </c>
      <c r="D9" s="29">
        <v>10500</v>
      </c>
      <c r="E9" s="29">
        <v>10500</v>
      </c>
      <c r="F9" s="27"/>
      <c r="G9" s="20"/>
      <c r="H9" s="20"/>
      <c r="I9" s="20"/>
      <c r="J9" s="10">
        <f t="shared" si="0"/>
        <v>10379.57</v>
      </c>
      <c r="K9" s="28">
        <v>8</v>
      </c>
      <c r="L9" s="9">
        <f t="shared" si="1"/>
        <v>2.0099999999999998</v>
      </c>
      <c r="M9" s="31" t="str">
        <f t="shared" si="2"/>
        <v>&lt;33</v>
      </c>
      <c r="N9" s="30">
        <f t="shared" si="3"/>
        <v>83036.533333333326</v>
      </c>
      <c r="O9" s="15"/>
      <c r="P9" s="26"/>
    </row>
    <row r="10" spans="1:16" s="3" customFormat="1" ht="15.75" x14ac:dyDescent="0.25">
      <c r="A10" s="16" t="s">
        <v>17</v>
      </c>
      <c r="B10" s="32" t="s">
        <v>34</v>
      </c>
      <c r="C10" s="29">
        <v>3118.7</v>
      </c>
      <c r="D10" s="29">
        <v>3200</v>
      </c>
      <c r="E10" s="29">
        <v>3200</v>
      </c>
      <c r="F10" s="27"/>
      <c r="G10" s="20"/>
      <c r="H10" s="20"/>
      <c r="I10" s="20"/>
      <c r="J10" s="10">
        <f t="shared" si="0"/>
        <v>3172.9</v>
      </c>
      <c r="K10" s="28">
        <v>4</v>
      </c>
      <c r="L10" s="9">
        <f t="shared" si="1"/>
        <v>1.48</v>
      </c>
      <c r="M10" s="31" t="str">
        <f t="shared" si="2"/>
        <v>&lt;33</v>
      </c>
      <c r="N10" s="30">
        <f t="shared" si="3"/>
        <v>12691.6</v>
      </c>
      <c r="O10" s="15"/>
      <c r="P10" s="26"/>
    </row>
    <row r="11" spans="1:16" s="3" customFormat="1" ht="15.75" x14ac:dyDescent="0.25">
      <c r="A11" s="16" t="s">
        <v>18</v>
      </c>
      <c r="B11" s="32" t="s">
        <v>35</v>
      </c>
      <c r="C11" s="29">
        <v>15858.7</v>
      </c>
      <c r="D11" s="29">
        <v>16000</v>
      </c>
      <c r="E11" s="29">
        <v>16000</v>
      </c>
      <c r="F11" s="27"/>
      <c r="G11" s="20"/>
      <c r="H11" s="20"/>
      <c r="I11" s="20"/>
      <c r="J11" s="10">
        <f t="shared" si="0"/>
        <v>15952.9</v>
      </c>
      <c r="K11" s="28">
        <v>1</v>
      </c>
      <c r="L11" s="9">
        <f t="shared" si="1"/>
        <v>0.51</v>
      </c>
      <c r="M11" s="31" t="str">
        <f t="shared" si="2"/>
        <v>&lt;33</v>
      </c>
      <c r="N11" s="30">
        <f t="shared" si="3"/>
        <v>15952.899999999998</v>
      </c>
      <c r="O11" s="15"/>
      <c r="P11" s="26"/>
    </row>
    <row r="12" spans="1:16" s="3" customFormat="1" ht="15.75" x14ac:dyDescent="0.25">
      <c r="A12" s="16" t="s">
        <v>19</v>
      </c>
      <c r="B12" s="32" t="s">
        <v>36</v>
      </c>
      <c r="C12" s="29">
        <v>388.7</v>
      </c>
      <c r="D12" s="29">
        <v>400</v>
      </c>
      <c r="E12" s="29">
        <v>400</v>
      </c>
      <c r="F12" s="27"/>
      <c r="G12" s="20"/>
      <c r="H12" s="20"/>
      <c r="I12" s="20"/>
      <c r="J12" s="10">
        <f t="shared" ref="J12:J23" si="4">ROUND(AVERAGE(C12:I12),2)</f>
        <v>396.23</v>
      </c>
      <c r="K12" s="28">
        <v>25</v>
      </c>
      <c r="L12" s="9">
        <f t="shared" ref="L12:L23" si="5">ROUND(_xlfn.STDEV.S(C12:I12)/J12*100,2)</f>
        <v>1.65</v>
      </c>
      <c r="M12" s="31" t="str">
        <f t="shared" ref="M12:M23" si="6">IF(L12&lt;33,"&lt;33","&gt;33")</f>
        <v>&lt;33</v>
      </c>
      <c r="N12" s="30">
        <f t="shared" ref="N12:N23" si="7">(K12/(COUNT(C12:I12))*(C12+D12+E12+F12+G12+H12+I12))</f>
        <v>9905.8333333333339</v>
      </c>
      <c r="O12" s="15"/>
      <c r="P12" s="26"/>
    </row>
    <row r="13" spans="1:16" s="3" customFormat="1" ht="31.5" x14ac:dyDescent="0.25">
      <c r="A13" s="16" t="s">
        <v>20</v>
      </c>
      <c r="B13" s="32" t="s">
        <v>37</v>
      </c>
      <c r="C13" s="29">
        <v>209.3</v>
      </c>
      <c r="D13" s="29">
        <v>300</v>
      </c>
      <c r="E13" s="29">
        <v>300</v>
      </c>
      <c r="F13" s="27"/>
      <c r="G13" s="20"/>
      <c r="H13" s="20"/>
      <c r="I13" s="20"/>
      <c r="J13" s="10">
        <f t="shared" si="4"/>
        <v>269.77</v>
      </c>
      <c r="K13" s="28">
        <v>20</v>
      </c>
      <c r="L13" s="9">
        <f t="shared" si="5"/>
        <v>19.41</v>
      </c>
      <c r="M13" s="31" t="str">
        <f t="shared" si="6"/>
        <v>&lt;33</v>
      </c>
      <c r="N13" s="30">
        <f t="shared" si="7"/>
        <v>5395.333333333333</v>
      </c>
      <c r="O13" s="15"/>
      <c r="P13" s="26"/>
    </row>
    <row r="14" spans="1:16" s="3" customFormat="1" ht="31.5" x14ac:dyDescent="0.25">
      <c r="A14" s="16" t="s">
        <v>21</v>
      </c>
      <c r="B14" s="32" t="s">
        <v>37</v>
      </c>
      <c r="C14" s="29">
        <v>331.5</v>
      </c>
      <c r="D14" s="29">
        <v>390</v>
      </c>
      <c r="E14" s="29">
        <v>390</v>
      </c>
      <c r="F14" s="27"/>
      <c r="G14" s="20"/>
      <c r="H14" s="20"/>
      <c r="I14" s="20"/>
      <c r="J14" s="10">
        <f t="shared" si="4"/>
        <v>370.5</v>
      </c>
      <c r="K14" s="28">
        <v>20</v>
      </c>
      <c r="L14" s="9">
        <f t="shared" si="5"/>
        <v>9.1199999999999992</v>
      </c>
      <c r="M14" s="31" t="str">
        <f t="shared" si="6"/>
        <v>&lt;33</v>
      </c>
      <c r="N14" s="30">
        <f t="shared" si="7"/>
        <v>7410</v>
      </c>
      <c r="O14" s="15"/>
      <c r="P14" s="26"/>
    </row>
    <row r="15" spans="1:16" s="3" customFormat="1" ht="31.5" x14ac:dyDescent="0.25">
      <c r="A15" s="16" t="s">
        <v>22</v>
      </c>
      <c r="B15" s="32" t="s">
        <v>38</v>
      </c>
      <c r="C15" s="29">
        <v>1970.8</v>
      </c>
      <c r="D15" s="29">
        <v>2000</v>
      </c>
      <c r="E15" s="29">
        <v>2000</v>
      </c>
      <c r="F15" s="27"/>
      <c r="G15" s="20"/>
      <c r="H15" s="20"/>
      <c r="I15" s="20"/>
      <c r="J15" s="10">
        <f t="shared" si="4"/>
        <v>1990.27</v>
      </c>
      <c r="K15" s="28">
        <v>1</v>
      </c>
      <c r="L15" s="9">
        <f t="shared" si="5"/>
        <v>0.85</v>
      </c>
      <c r="M15" s="31" t="str">
        <f t="shared" si="6"/>
        <v>&lt;33</v>
      </c>
      <c r="N15" s="30">
        <f t="shared" si="7"/>
        <v>1990.2666666666667</v>
      </c>
      <c r="O15" s="15"/>
      <c r="P15" s="26"/>
    </row>
    <row r="16" spans="1:16" s="3" customFormat="1" ht="31.5" x14ac:dyDescent="0.25">
      <c r="A16" s="16" t="s">
        <v>23</v>
      </c>
      <c r="B16" s="32" t="s">
        <v>45</v>
      </c>
      <c r="C16" s="29">
        <v>242.2</v>
      </c>
      <c r="D16" s="29">
        <v>250</v>
      </c>
      <c r="E16" s="29">
        <v>250</v>
      </c>
      <c r="F16" s="27"/>
      <c r="G16" s="20"/>
      <c r="H16" s="20"/>
      <c r="I16" s="20"/>
      <c r="J16" s="10">
        <f t="shared" si="4"/>
        <v>247.4</v>
      </c>
      <c r="K16" s="28">
        <v>10</v>
      </c>
      <c r="L16" s="9">
        <f t="shared" si="5"/>
        <v>1.82</v>
      </c>
      <c r="M16" s="31" t="str">
        <f t="shared" si="6"/>
        <v>&lt;33</v>
      </c>
      <c r="N16" s="30">
        <f t="shared" si="7"/>
        <v>2474.0000000000005</v>
      </c>
      <c r="O16" s="15"/>
      <c r="P16" s="26"/>
    </row>
    <row r="17" spans="1:17" s="3" customFormat="1" ht="31.5" x14ac:dyDescent="0.25">
      <c r="A17" s="16" t="s">
        <v>24</v>
      </c>
      <c r="B17" s="32" t="s">
        <v>46</v>
      </c>
      <c r="C17" s="29">
        <v>92.4</v>
      </c>
      <c r="D17" s="29">
        <v>99</v>
      </c>
      <c r="E17" s="29">
        <v>99</v>
      </c>
      <c r="F17" s="27"/>
      <c r="G17" s="20"/>
      <c r="H17" s="20"/>
      <c r="I17" s="20"/>
      <c r="J17" s="10">
        <f t="shared" si="4"/>
        <v>96.8</v>
      </c>
      <c r="K17" s="28">
        <v>10</v>
      </c>
      <c r="L17" s="9">
        <f t="shared" si="5"/>
        <v>3.94</v>
      </c>
      <c r="M17" s="31" t="str">
        <f t="shared" si="6"/>
        <v>&lt;33</v>
      </c>
      <c r="N17" s="30">
        <f t="shared" si="7"/>
        <v>968</v>
      </c>
      <c r="O17" s="15"/>
      <c r="P17" s="26"/>
    </row>
    <row r="18" spans="1:17" s="3" customFormat="1" ht="31.5" x14ac:dyDescent="0.25">
      <c r="A18" s="16" t="s">
        <v>25</v>
      </c>
      <c r="B18" s="32" t="s">
        <v>39</v>
      </c>
      <c r="C18" s="29">
        <v>800.8</v>
      </c>
      <c r="D18" s="29">
        <v>820</v>
      </c>
      <c r="E18" s="29">
        <v>820</v>
      </c>
      <c r="F18" s="27"/>
      <c r="G18" s="20"/>
      <c r="H18" s="20"/>
      <c r="I18" s="20"/>
      <c r="J18" s="10">
        <f t="shared" si="4"/>
        <v>813.6</v>
      </c>
      <c r="K18" s="28">
        <v>20</v>
      </c>
      <c r="L18" s="9">
        <f t="shared" si="5"/>
        <v>1.36</v>
      </c>
      <c r="M18" s="31" t="str">
        <f t="shared" si="6"/>
        <v>&lt;33</v>
      </c>
      <c r="N18" s="30">
        <f t="shared" si="7"/>
        <v>16272.000000000002</v>
      </c>
      <c r="O18" s="15"/>
      <c r="P18" s="26"/>
    </row>
    <row r="19" spans="1:17" s="3" customFormat="1" ht="15.75" x14ac:dyDescent="0.25">
      <c r="A19" s="16" t="s">
        <v>26</v>
      </c>
      <c r="B19" s="32" t="s">
        <v>40</v>
      </c>
      <c r="C19" s="29">
        <v>7187.6</v>
      </c>
      <c r="D19" s="29">
        <v>7300</v>
      </c>
      <c r="E19" s="29">
        <v>7300</v>
      </c>
      <c r="F19" s="27"/>
      <c r="G19" s="20"/>
      <c r="H19" s="20"/>
      <c r="I19" s="20"/>
      <c r="J19" s="10">
        <f t="shared" si="4"/>
        <v>7262.53</v>
      </c>
      <c r="K19" s="28">
        <v>2</v>
      </c>
      <c r="L19" s="9">
        <f t="shared" si="5"/>
        <v>0.89</v>
      </c>
      <c r="M19" s="31" t="str">
        <f t="shared" si="6"/>
        <v>&lt;33</v>
      </c>
      <c r="N19" s="30">
        <f t="shared" si="7"/>
        <v>14525.066666666666</v>
      </c>
      <c r="O19" s="15"/>
      <c r="P19" s="26"/>
    </row>
    <row r="20" spans="1:17" s="3" customFormat="1" ht="31.5" x14ac:dyDescent="0.25">
      <c r="A20" s="16" t="s">
        <v>27</v>
      </c>
      <c r="B20" s="32" t="s">
        <v>41</v>
      </c>
      <c r="C20" s="29">
        <v>1700</v>
      </c>
      <c r="D20" s="29">
        <v>1900</v>
      </c>
      <c r="E20" s="29">
        <v>1900</v>
      </c>
      <c r="F20" s="27"/>
      <c r="G20" s="20"/>
      <c r="H20" s="20"/>
      <c r="I20" s="20"/>
      <c r="J20" s="10">
        <f t="shared" si="4"/>
        <v>1833.33</v>
      </c>
      <c r="K20" s="28">
        <v>2</v>
      </c>
      <c r="L20" s="9">
        <f t="shared" si="5"/>
        <v>6.3</v>
      </c>
      <c r="M20" s="31" t="str">
        <f t="shared" si="6"/>
        <v>&lt;33</v>
      </c>
      <c r="N20" s="30">
        <f t="shared" si="7"/>
        <v>3666.6666666666665</v>
      </c>
      <c r="O20" s="15"/>
      <c r="P20" s="26"/>
    </row>
    <row r="21" spans="1:17" s="3" customFormat="1" ht="15.75" x14ac:dyDescent="0.25">
      <c r="A21" s="16" t="s">
        <v>28</v>
      </c>
      <c r="B21" s="32" t="s">
        <v>42</v>
      </c>
      <c r="C21" s="29">
        <v>6084</v>
      </c>
      <c r="D21" s="29">
        <v>7000</v>
      </c>
      <c r="E21" s="29">
        <v>7000</v>
      </c>
      <c r="F21" s="27"/>
      <c r="G21" s="20"/>
      <c r="H21" s="20"/>
      <c r="I21" s="20"/>
      <c r="J21" s="10">
        <f t="shared" si="4"/>
        <v>6694.67</v>
      </c>
      <c r="K21" s="28">
        <v>1</v>
      </c>
      <c r="L21" s="9">
        <f t="shared" si="5"/>
        <v>7.9</v>
      </c>
      <c r="M21" s="31" t="str">
        <f t="shared" si="6"/>
        <v>&lt;33</v>
      </c>
      <c r="N21" s="30">
        <f t="shared" si="7"/>
        <v>6694.6666666666661</v>
      </c>
      <c r="O21" s="15"/>
      <c r="P21" s="26"/>
    </row>
    <row r="22" spans="1:17" s="3" customFormat="1" ht="15.75" x14ac:dyDescent="0.25">
      <c r="A22" s="16" t="s">
        <v>29</v>
      </c>
      <c r="B22" s="32" t="s">
        <v>43</v>
      </c>
      <c r="C22" s="29">
        <v>200</v>
      </c>
      <c r="D22" s="29">
        <v>260</v>
      </c>
      <c r="E22" s="29">
        <v>260</v>
      </c>
      <c r="F22" s="27"/>
      <c r="G22" s="20"/>
      <c r="H22" s="20"/>
      <c r="I22" s="20"/>
      <c r="J22" s="10">
        <f t="shared" si="4"/>
        <v>240</v>
      </c>
      <c r="K22" s="28">
        <v>15</v>
      </c>
      <c r="L22" s="9">
        <f t="shared" si="5"/>
        <v>14.43</v>
      </c>
      <c r="M22" s="31" t="str">
        <f t="shared" si="6"/>
        <v>&lt;33</v>
      </c>
      <c r="N22" s="30">
        <f t="shared" si="7"/>
        <v>3600</v>
      </c>
      <c r="O22" s="15"/>
      <c r="P22" s="26"/>
    </row>
    <row r="23" spans="1:17" s="3" customFormat="1" ht="15.75" x14ac:dyDescent="0.25">
      <c r="A23" s="16" t="s">
        <v>30</v>
      </c>
      <c r="B23" s="32" t="s">
        <v>44</v>
      </c>
      <c r="C23" s="29">
        <v>1330</v>
      </c>
      <c r="D23" s="29">
        <v>1500</v>
      </c>
      <c r="E23" s="29">
        <v>1500</v>
      </c>
      <c r="F23" s="27"/>
      <c r="G23" s="20"/>
      <c r="H23" s="20"/>
      <c r="I23" s="20"/>
      <c r="J23" s="10">
        <f t="shared" si="4"/>
        <v>1443.33</v>
      </c>
      <c r="K23" s="28">
        <v>12</v>
      </c>
      <c r="L23" s="9">
        <f t="shared" si="5"/>
        <v>6.8</v>
      </c>
      <c r="M23" s="31" t="str">
        <f t="shared" si="6"/>
        <v>&lt;33</v>
      </c>
      <c r="N23" s="30">
        <f t="shared" si="7"/>
        <v>17320</v>
      </c>
      <c r="O23" s="15"/>
      <c r="P23" s="26"/>
    </row>
    <row r="24" spans="1:17" ht="21.75" customHeight="1" x14ac:dyDescent="0.25">
      <c r="A24" s="21"/>
      <c r="B24" s="39"/>
      <c r="C24" s="39"/>
      <c r="D24" s="39"/>
      <c r="E24" s="39"/>
      <c r="F24" s="40"/>
      <c r="G24" s="40"/>
      <c r="H24" s="40"/>
      <c r="I24" s="40"/>
      <c r="J24" s="40"/>
      <c r="K24" s="39"/>
      <c r="L24" s="40"/>
      <c r="M24" s="41"/>
      <c r="N24" s="2" t="s">
        <v>7</v>
      </c>
    </row>
    <row r="25" spans="1:17" s="7" customFormat="1" ht="21.75" customHeight="1" x14ac:dyDescent="0.25">
      <c r="A25" s="21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2"/>
      <c r="N25" s="2">
        <f>SUM(N8:N23)</f>
        <v>488515.5</v>
      </c>
      <c r="O25" s="15"/>
    </row>
    <row r="26" spans="1:17" x14ac:dyDescent="0.25">
      <c r="A26" s="21"/>
      <c r="B26" s="24"/>
      <c r="D26" s="18"/>
      <c r="E26" s="19"/>
      <c r="F26" s="19"/>
      <c r="G26" s="19"/>
      <c r="H26" s="19"/>
      <c r="I26" s="19"/>
      <c r="L26" s="4"/>
      <c r="N26" s="11"/>
    </row>
    <row r="27" spans="1:17" s="6" customFormat="1" x14ac:dyDescent="0.25">
      <c r="A27" s="17"/>
      <c r="B27" s="25"/>
      <c r="C27" s="4"/>
      <c r="D27" s="4"/>
      <c r="E27" s="4"/>
      <c r="F27" s="4"/>
      <c r="G27" s="4"/>
      <c r="H27" s="4"/>
      <c r="I27" s="4"/>
      <c r="J27" s="5"/>
      <c r="L27" s="5"/>
      <c r="M27" s="5"/>
      <c r="N27" s="5"/>
      <c r="O27" s="22"/>
      <c r="P27" s="1"/>
      <c r="Q27" s="1"/>
    </row>
    <row r="28" spans="1:17" s="6" customFormat="1" x14ac:dyDescent="0.25">
      <c r="A28" s="17"/>
      <c r="B28" s="25"/>
      <c r="C28" s="4"/>
      <c r="D28" s="4"/>
      <c r="E28" s="4"/>
      <c r="F28" s="4"/>
      <c r="G28" s="4"/>
      <c r="H28" s="4"/>
      <c r="I28" s="4"/>
      <c r="J28" s="5"/>
      <c r="L28" s="5"/>
      <c r="M28" s="5"/>
      <c r="N28" s="5"/>
      <c r="O28" s="22"/>
      <c r="P28" s="1"/>
      <c r="Q28" s="1"/>
    </row>
    <row r="29" spans="1:17" s="6" customFormat="1" x14ac:dyDescent="0.25">
      <c r="A29" s="8"/>
      <c r="B29" s="25"/>
      <c r="C29" s="4"/>
      <c r="D29" s="4"/>
      <c r="E29" s="4"/>
      <c r="F29" s="4"/>
      <c r="G29" s="4"/>
      <c r="H29" s="4"/>
      <c r="I29" s="4"/>
      <c r="J29" s="5"/>
      <c r="L29" s="5"/>
      <c r="M29" s="5"/>
      <c r="N29" s="5"/>
      <c r="O29" s="22"/>
      <c r="P29" s="1"/>
      <c r="Q29" s="1"/>
    </row>
    <row r="30" spans="1:17" s="6" customFormat="1" x14ac:dyDescent="0.25">
      <c r="A30" s="5"/>
      <c r="B30" s="25"/>
      <c r="C30" s="4"/>
      <c r="D30" s="4"/>
      <c r="E30" s="4"/>
      <c r="F30" s="4"/>
      <c r="G30" s="4"/>
      <c r="H30" s="4"/>
      <c r="I30" s="4"/>
      <c r="J30" s="4"/>
      <c r="L30" s="5"/>
      <c r="M30" s="5"/>
      <c r="N30" s="5"/>
      <c r="O30" s="22"/>
      <c r="P30" s="1"/>
      <c r="Q30" s="1"/>
    </row>
    <row r="31" spans="1:17" s="6" customFormat="1" x14ac:dyDescent="0.25">
      <c r="A31" s="5"/>
      <c r="B31" s="25"/>
      <c r="C31" s="4"/>
      <c r="D31" s="4"/>
      <c r="E31" s="4"/>
      <c r="F31" s="4"/>
      <c r="G31" s="4"/>
      <c r="H31" s="4"/>
      <c r="I31" s="4"/>
      <c r="J31" s="5"/>
      <c r="L31" s="5"/>
      <c r="M31" s="5"/>
      <c r="N31" s="5"/>
      <c r="O31" s="22"/>
      <c r="P31" s="1"/>
      <c r="Q31" s="1"/>
    </row>
    <row r="32" spans="1:17" s="6" customFormat="1" x14ac:dyDescent="0.25">
      <c r="A32" s="5"/>
      <c r="B32" s="25"/>
      <c r="C32" s="4"/>
      <c r="D32" s="4"/>
      <c r="E32" s="4"/>
      <c r="F32" s="4"/>
      <c r="G32" s="4"/>
      <c r="H32" s="4"/>
      <c r="I32" s="4"/>
      <c r="J32" s="5"/>
      <c r="L32" s="5"/>
      <c r="M32" s="5"/>
      <c r="N32" s="5"/>
      <c r="O32" s="22"/>
      <c r="P32" s="1"/>
      <c r="Q32" s="1"/>
    </row>
    <row r="33" spans="1:17" s="6" customFormat="1" x14ac:dyDescent="0.25">
      <c r="A33" s="5"/>
      <c r="B33" s="25"/>
      <c r="C33" s="4"/>
      <c r="D33" s="4"/>
      <c r="E33" s="4"/>
      <c r="F33" s="4"/>
      <c r="G33" s="4"/>
      <c r="H33" s="4"/>
      <c r="I33" s="4"/>
      <c r="J33" s="5"/>
      <c r="L33" s="5"/>
      <c r="M33" s="5"/>
      <c r="N33" s="5"/>
      <c r="O33" s="22"/>
      <c r="P33" s="1"/>
      <c r="Q33" s="1"/>
    </row>
    <row r="34" spans="1:17" s="6" customFormat="1" x14ac:dyDescent="0.25">
      <c r="A34" s="5"/>
      <c r="B34" s="25"/>
      <c r="C34" s="4"/>
      <c r="D34" s="4"/>
      <c r="E34" s="4"/>
      <c r="F34" s="4"/>
      <c r="G34" s="4"/>
      <c r="H34" s="4"/>
      <c r="I34" s="4"/>
      <c r="J34" s="5"/>
      <c r="L34" s="5"/>
      <c r="M34" s="5"/>
      <c r="N34" s="5"/>
      <c r="O34" s="22"/>
      <c r="P34" s="1"/>
      <c r="Q34" s="1"/>
    </row>
    <row r="35" spans="1:17" s="6" customFormat="1" x14ac:dyDescent="0.25">
      <c r="A35" s="5"/>
      <c r="B35" s="25"/>
      <c r="C35" s="4"/>
      <c r="D35" s="4"/>
      <c r="E35" s="4"/>
      <c r="F35" s="4"/>
      <c r="G35" s="4"/>
      <c r="H35" s="4"/>
      <c r="I35" s="4"/>
      <c r="J35" s="5"/>
      <c r="L35" s="5"/>
      <c r="M35" s="5"/>
      <c r="N35" s="5"/>
      <c r="O35" s="22"/>
      <c r="P35" s="1"/>
      <c r="Q35" s="1"/>
    </row>
  </sheetData>
  <autoFilter ref="A7:N25" xr:uid="{C567246F-E8A8-4FAB-B2F8-6C94E1B84AE8}">
    <filterColumn colId="11" showButton="0"/>
  </autoFilter>
  <mergeCells count="4">
    <mergeCell ref="A1:N3"/>
    <mergeCell ref="A4:N6"/>
    <mergeCell ref="L7:M7"/>
    <mergeCell ref="B24:M25"/>
  </mergeCells>
  <phoneticPr fontId="3" type="noConversion"/>
  <conditionalFormatting sqref="M8:M23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User22</cp:lastModifiedBy>
  <cp:lastPrinted>2022-02-25T05:33:42Z</cp:lastPrinted>
  <dcterms:created xsi:type="dcterms:W3CDTF">2021-04-05T09:35:27Z</dcterms:created>
  <dcterms:modified xsi:type="dcterms:W3CDTF">2024-11-06T10:07:34Z</dcterms:modified>
</cp:coreProperties>
</file>