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665" yWindow="1065" windowWidth="19080" windowHeight="11760" tabRatio="500"/>
  </bookViews>
  <sheets>
    <sheet name="Лист1" sheetId="1" r:id="rId1"/>
  </sheets>
  <definedNames>
    <definedName name="_xlnm.Print_Area" localSheetId="0">Лист1!$A$1:$L$43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/>
  <c r="J20" s="1"/>
  <c r="K20"/>
  <c r="L20" s="1"/>
  <c r="I21"/>
  <c r="J21" s="1"/>
  <c r="K21"/>
  <c r="L21" s="1"/>
  <c r="I22"/>
  <c r="J22" s="1"/>
  <c r="K22"/>
  <c r="L22" s="1"/>
  <c r="I23"/>
  <c r="J23" s="1"/>
  <c r="K23"/>
  <c r="L23" s="1"/>
  <c r="I24"/>
  <c r="J24" s="1"/>
  <c r="K24"/>
  <c r="L24" s="1"/>
  <c r="I25"/>
  <c r="J25" s="1"/>
  <c r="K25"/>
  <c r="L25" s="1"/>
  <c r="K19"/>
  <c r="L19" s="1"/>
  <c r="I19"/>
  <c r="K18"/>
  <c r="L18" s="1"/>
  <c r="I18"/>
  <c r="J18" l="1"/>
  <c r="J19"/>
  <c r="K14"/>
  <c r="L14" s="1"/>
  <c r="K15"/>
  <c r="K16"/>
  <c r="L16" s="1"/>
  <c r="K17"/>
  <c r="K26"/>
  <c r="L26" s="1"/>
  <c r="K27"/>
  <c r="L27" s="1"/>
  <c r="K28"/>
  <c r="L28" s="1"/>
  <c r="I14"/>
  <c r="J14" s="1"/>
  <c r="I15"/>
  <c r="I16"/>
  <c r="J16" s="1"/>
  <c r="I17"/>
  <c r="I26"/>
  <c r="J26" s="1"/>
  <c r="I27"/>
  <c r="I28"/>
  <c r="J28" s="1"/>
  <c r="K13"/>
  <c r="L13" s="1"/>
  <c r="I13"/>
  <c r="J27" l="1"/>
  <c r="J17"/>
  <c r="L17"/>
  <c r="J15"/>
  <c r="L15"/>
  <c r="J13"/>
  <c r="L29" l="1"/>
</calcChain>
</file>

<file path=xl/sharedStrings.xml><?xml version="1.0" encoding="utf-8"?>
<sst xmlns="http://schemas.openxmlformats.org/spreadsheetml/2006/main" count="64" uniqueCount="47">
  <si>
    <t xml:space="preserve"> </t>
  </si>
  <si>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</si>
  <si>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</si>
  <si>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</si>
  <si>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</si>
  <si>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</si>
  <si>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Среднее квадратичное отклонение</t>
  </si>
  <si>
    <t>Коэффициент вариации (%)</t>
  </si>
  <si>
    <t>Цена (руб.)</t>
  </si>
  <si>
    <t>Итого:</t>
  </si>
  <si>
    <t>(должность)</t>
  </si>
  <si>
    <t>(подпись/расшифровка подписи)</t>
  </si>
  <si>
    <t>Поставщик 1</t>
  </si>
  <si>
    <t>Поставщик 2</t>
  </si>
  <si>
    <t xml:space="preserve">Обоснование начальной (максимальной) цены договора 
цены договора, заключаемого с единственным поставщиком (подрядчиком, исполнителем)           </t>
  </si>
  <si>
    <t>Специалист по осуществлению закупок</t>
  </si>
  <si>
    <t>/ А.Е. Шкендерова</t>
  </si>
  <si>
    <t>краевое государственное автономное учреждение здравоохранения "Красноярская межрайонная больница № 5"</t>
  </si>
  <si>
    <t>Используемый метод определения НМЦД:</t>
  </si>
  <si>
    <t xml:space="preserve">Расчет НМЦД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</si>
  <si>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НМЦД (рын)</t>
  </si>
  <si>
    <t>в соответствии с Техническим заданием (Приложение № 3 к Извещению о проведении ценового запроса)</t>
  </si>
  <si>
    <t>Приложение № 2</t>
  </si>
  <si>
    <t>к извещению о проведении ценового запроса</t>
  </si>
  <si>
    <t>набор</t>
  </si>
  <si>
    <t>Поставщик 3</t>
  </si>
  <si>
    <t>Определение начальной (максимальной) цены договора на поставку товаров проведено методом сопоставимых рыночных цен (анализа рынка) с учетом общедоступной информации о рыночных ценах товаров, полученной у поставщиков. В качестве обоснования начальной (максимальной) цены договора использована информация о рыночных ценах товаров Предложение № 1, Предложение № 2, Предложение № 3</t>
  </si>
  <si>
    <t>Минимальная  цена (руб.)</t>
  </si>
  <si>
    <t>упак</t>
  </si>
  <si>
    <t>Anti-TPO, 100 тестов</t>
  </si>
  <si>
    <t>FT4, 200 тестов</t>
  </si>
  <si>
    <t>TSH, 200 тестов</t>
  </si>
  <si>
    <t>AFP, 100 тестов</t>
  </si>
  <si>
    <t>PSA, 100 тестов</t>
  </si>
  <si>
    <t>Раствор буферный промывочный (Wash buffer)</t>
  </si>
  <si>
    <t>Раствор субстратный (Substrate Solution)</t>
  </si>
  <si>
    <t>Кюветы Immunoassay cuvette for CL-1200i</t>
  </si>
  <si>
    <t>Калибратор Anti-TPO</t>
  </si>
  <si>
    <t>Калибратор Free T4</t>
  </si>
  <si>
    <t xml:space="preserve">Калибратор AFP </t>
  </si>
  <si>
    <t xml:space="preserve">Калибратор Total PSA </t>
  </si>
  <si>
    <t>Tumor Marker Multi Control (H)</t>
  </si>
  <si>
    <t>Tumor Marker Multi Control (L)</t>
  </si>
  <si>
    <t>Anti-thyroid Antibodies Control (L)</t>
  </si>
  <si>
    <t>Anti-thyroid Antibodies Control (H)</t>
  </si>
  <si>
    <t>На основании проведенного анализа рынка и расчетов, НМЦД составляет: 2 221 910,00 рублей</t>
  </si>
  <si>
    <t>Дата подготовки обоснования НМЦД: 01.11.2024 г.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</si>
</sst>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7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Alignment="0"/>
  </cellStyleXfs>
  <cellXfs count="7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5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2" fontId="5" fillId="0" borderId="0" xfId="0" applyNumberFormat="1" applyFont="1" applyBorder="1"/>
    <xf numFmtId="2" fontId="5" fillId="0" borderId="0" xfId="0" applyNumberFormat="1" applyFont="1"/>
    <xf numFmtId="164" fontId="1" fillId="0" borderId="1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9</xdr:row>
      <xdr:rowOff>182245</xdr:rowOff>
    </xdr:from>
    <xdr:to>
      <xdr:col>2</xdr:col>
      <xdr:colOff>128270</xdr:colOff>
      <xdr:row>9</xdr:row>
      <xdr:rowOff>802005</xdr:rowOff>
    </xdr:to>
    <xdr:pic>
      <xdr:nvPicPr>
        <xdr:cNvPr id="2" name="Изображени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219075</xdr:colOff>
      <xdr:row>11</xdr:row>
      <xdr:rowOff>85725</xdr:rowOff>
    </xdr:from>
    <xdr:to>
      <xdr:col>11</xdr:col>
      <xdr:colOff>1619885</xdr:colOff>
      <xdr:row>11</xdr:row>
      <xdr:rowOff>614045</xdr:rowOff>
    </xdr:to>
    <xdr:pic>
      <xdr:nvPicPr>
        <xdr:cNvPr id="3" name="Изображение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123825</xdr:colOff>
      <xdr:row>11</xdr:row>
      <xdr:rowOff>76200</xdr:rowOff>
    </xdr:from>
    <xdr:to>
      <xdr:col>8</xdr:col>
      <xdr:colOff>1200150</xdr:colOff>
      <xdr:row>11</xdr:row>
      <xdr:rowOff>601980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180976</xdr:colOff>
      <xdr:row>11</xdr:row>
      <xdr:rowOff>152399</xdr:rowOff>
    </xdr:from>
    <xdr:to>
      <xdr:col>9</xdr:col>
      <xdr:colOff>1381126</xdr:colOff>
      <xdr:row>11</xdr:row>
      <xdr:rowOff>608964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topLeftCell="A22" zoomScale="90" zoomScaleNormal="90" zoomScaleSheetLayoutView="85" workbookViewId="0">
      <selection activeCell="H27" sqref="H27"/>
    </sheetView>
  </sheetViews>
  <sheetFormatPr defaultColWidth="9" defaultRowHeight="15"/>
  <cols>
    <col min="1" max="1" width="7.85546875" style="11" customWidth="1"/>
    <col min="2" max="2" width="20.85546875" style="11" customWidth="1"/>
    <col min="3" max="3" width="17.85546875" style="11" customWidth="1"/>
    <col min="4" max="4" width="10" style="11" customWidth="1"/>
    <col min="5" max="5" width="6.7109375" style="11" bestFit="1" customWidth="1"/>
    <col min="6" max="6" width="14.140625" style="26" customWidth="1"/>
    <col min="7" max="8" width="14.28515625" style="26" customWidth="1"/>
    <col min="9" max="9" width="20.5703125" style="26" customWidth="1"/>
    <col min="10" max="10" width="21" style="26" customWidth="1"/>
    <col min="11" max="11" width="17.7109375" style="26" customWidth="1"/>
    <col min="12" max="12" width="27.7109375" style="11" customWidth="1"/>
    <col min="13" max="14" width="18.42578125" style="29" customWidth="1"/>
    <col min="15" max="1007" width="9.140625" style="11" customWidth="1"/>
    <col min="1008" max="16384" width="9" style="11"/>
  </cols>
  <sheetData>
    <row r="1" spans="1:14" ht="15" customHeight="1">
      <c r="A1" s="1" t="s">
        <v>0</v>
      </c>
      <c r="B1" s="1"/>
      <c r="C1" s="1"/>
      <c r="D1" s="1"/>
      <c r="E1" s="1"/>
      <c r="F1" s="10"/>
      <c r="G1" s="10"/>
      <c r="H1" s="10"/>
      <c r="I1" s="10"/>
      <c r="J1" s="10"/>
      <c r="K1" s="63" t="s">
        <v>22</v>
      </c>
      <c r="L1" s="63"/>
    </row>
    <row r="2" spans="1:14" ht="15" customHeight="1">
      <c r="A2" s="1"/>
      <c r="B2" s="1"/>
      <c r="C2" s="1"/>
      <c r="D2" s="1"/>
      <c r="E2" s="1"/>
      <c r="F2" s="10"/>
      <c r="G2" s="10"/>
      <c r="H2" s="10"/>
      <c r="I2" s="10"/>
      <c r="J2" s="10"/>
      <c r="K2" s="63" t="s">
        <v>23</v>
      </c>
      <c r="L2" s="63"/>
    </row>
    <row r="3" spans="1:14" ht="1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4" spans="1:14" ht="37.5" customHeight="1">
      <c r="A4" s="68" t="s">
        <v>14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ht="15" customHeight="1">
      <c r="A5" s="1"/>
      <c r="B5" s="1"/>
      <c r="C5" s="1"/>
      <c r="D5" s="1"/>
      <c r="E5" s="1"/>
      <c r="F5" s="2"/>
      <c r="G5" s="2"/>
      <c r="H5" s="2"/>
      <c r="I5" s="2"/>
      <c r="J5" s="2"/>
      <c r="K5" s="2"/>
    </row>
    <row r="6" spans="1:14">
      <c r="A6" s="1"/>
      <c r="B6" s="1"/>
      <c r="C6" s="1"/>
      <c r="D6" s="1"/>
      <c r="E6" s="1"/>
      <c r="F6" s="2"/>
      <c r="G6" s="2"/>
      <c r="H6" s="2"/>
      <c r="I6" s="3"/>
      <c r="J6" s="4"/>
      <c r="K6" s="2"/>
    </row>
    <row r="7" spans="1:14" ht="33" customHeight="1">
      <c r="A7" s="64" t="s">
        <v>1</v>
      </c>
      <c r="B7" s="64"/>
      <c r="C7" s="64" t="s">
        <v>21</v>
      </c>
      <c r="D7" s="64"/>
      <c r="E7" s="64"/>
      <c r="F7" s="64"/>
      <c r="G7" s="64"/>
      <c r="H7" s="64"/>
      <c r="I7" s="64"/>
      <c r="J7" s="64"/>
      <c r="K7" s="64"/>
      <c r="L7" s="64"/>
    </row>
    <row r="8" spans="1:14" ht="49.5" customHeight="1">
      <c r="A8" s="64" t="s">
        <v>18</v>
      </c>
      <c r="B8" s="64"/>
      <c r="C8" s="69" t="s">
        <v>26</v>
      </c>
      <c r="D8" s="69"/>
      <c r="E8" s="69"/>
      <c r="F8" s="69"/>
      <c r="G8" s="69"/>
      <c r="H8" s="69"/>
      <c r="I8" s="69"/>
      <c r="J8" s="69"/>
      <c r="K8" s="69"/>
      <c r="L8" s="69"/>
    </row>
    <row r="9" spans="1:14">
      <c r="A9" s="70" t="s">
        <v>17</v>
      </c>
      <c r="B9" s="71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4" ht="135" customHeight="1">
      <c r="A10" s="74" t="s">
        <v>19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4" ht="33" customHeight="1">
      <c r="A11" s="64" t="s">
        <v>2</v>
      </c>
      <c r="B11" s="64" t="s">
        <v>3</v>
      </c>
      <c r="C11" s="64"/>
      <c r="D11" s="64" t="s">
        <v>4</v>
      </c>
      <c r="E11" s="66" t="s">
        <v>5</v>
      </c>
      <c r="F11" s="7" t="s">
        <v>12</v>
      </c>
      <c r="G11" s="7" t="s">
        <v>13</v>
      </c>
      <c r="H11" s="7" t="s">
        <v>25</v>
      </c>
      <c r="I11" s="8" t="s">
        <v>6</v>
      </c>
      <c r="J11" s="8" t="s">
        <v>7</v>
      </c>
      <c r="K11" s="66" t="s">
        <v>27</v>
      </c>
      <c r="L11" s="5" t="s">
        <v>20</v>
      </c>
    </row>
    <row r="12" spans="1:14" ht="51" customHeight="1">
      <c r="A12" s="64"/>
      <c r="B12" s="64"/>
      <c r="C12" s="64"/>
      <c r="D12" s="65"/>
      <c r="E12" s="67"/>
      <c r="F12" s="7" t="s">
        <v>8</v>
      </c>
      <c r="G12" s="7" t="s">
        <v>8</v>
      </c>
      <c r="H12" s="7" t="s">
        <v>8</v>
      </c>
      <c r="I12" s="9"/>
      <c r="J12" s="9"/>
      <c r="K12" s="66"/>
      <c r="L12" s="6"/>
    </row>
    <row r="13" spans="1:14" s="43" customFormat="1" ht="30.75" customHeight="1">
      <c r="A13" s="37">
        <v>1</v>
      </c>
      <c r="B13" s="44" t="s">
        <v>29</v>
      </c>
      <c r="C13" s="44"/>
      <c r="D13" s="38" t="s">
        <v>24</v>
      </c>
      <c r="E13" s="37">
        <v>18</v>
      </c>
      <c r="F13" s="39">
        <v>15418</v>
      </c>
      <c r="G13" s="40">
        <v>15880.54</v>
      </c>
      <c r="H13" s="40">
        <v>16034.7</v>
      </c>
      <c r="I13" s="41">
        <f>STDEV(F13:H13)</f>
        <v>320.94325749768308</v>
      </c>
      <c r="J13" s="41">
        <f>I13/K13*100</f>
        <v>2.081614071200435</v>
      </c>
      <c r="K13" s="41">
        <f>F13</f>
        <v>15418</v>
      </c>
      <c r="L13" s="41">
        <f>K13*E13</f>
        <v>277524</v>
      </c>
      <c r="M13" s="42"/>
      <c r="N13" s="42"/>
    </row>
    <row r="14" spans="1:14" s="14" customFormat="1" ht="30.75" customHeight="1">
      <c r="A14" s="32">
        <v>2</v>
      </c>
      <c r="B14" s="47" t="s">
        <v>30</v>
      </c>
      <c r="C14" s="49"/>
      <c r="D14" s="34" t="s">
        <v>24</v>
      </c>
      <c r="E14" s="28">
        <v>30</v>
      </c>
      <c r="F14" s="27">
        <v>13590</v>
      </c>
      <c r="G14" s="7">
        <v>13997.7</v>
      </c>
      <c r="H14" s="7">
        <v>13997.7</v>
      </c>
      <c r="I14" s="13">
        <f t="shared" ref="I14:I28" si="0">STDEV(F14:H14)</f>
        <v>235.38570474862561</v>
      </c>
      <c r="J14" s="13">
        <f t="shared" ref="J14:J28" si="1">I14/K14*100</f>
        <v>1.7320508075689891</v>
      </c>
      <c r="K14" s="13">
        <f t="shared" ref="K14:K28" si="2">F14</f>
        <v>13590</v>
      </c>
      <c r="L14" s="13">
        <f t="shared" ref="L14:L28" si="3">K14*E14</f>
        <v>407700</v>
      </c>
      <c r="M14" s="42"/>
      <c r="N14" s="30"/>
    </row>
    <row r="15" spans="1:14" s="14" customFormat="1" ht="30.75" customHeight="1">
      <c r="A15" s="32">
        <v>3</v>
      </c>
      <c r="B15" s="47" t="s">
        <v>31</v>
      </c>
      <c r="C15" s="49"/>
      <c r="D15" s="34" t="s">
        <v>24</v>
      </c>
      <c r="E15" s="28">
        <v>32</v>
      </c>
      <c r="F15" s="27">
        <v>13590</v>
      </c>
      <c r="G15" s="7">
        <v>13997.7</v>
      </c>
      <c r="H15" s="7">
        <v>14133.6</v>
      </c>
      <c r="I15" s="13">
        <f t="shared" si="0"/>
        <v>282.89840932732523</v>
      </c>
      <c r="J15" s="13">
        <f t="shared" si="1"/>
        <v>2.0816659994652333</v>
      </c>
      <c r="K15" s="13">
        <f t="shared" si="2"/>
        <v>13590</v>
      </c>
      <c r="L15" s="13">
        <f t="shared" si="3"/>
        <v>434880</v>
      </c>
      <c r="M15" s="42"/>
      <c r="N15" s="30"/>
    </row>
    <row r="16" spans="1:14" s="14" customFormat="1" ht="30.75" customHeight="1">
      <c r="A16" s="32">
        <v>4</v>
      </c>
      <c r="B16" s="47" t="s">
        <v>32</v>
      </c>
      <c r="C16" s="49"/>
      <c r="D16" s="34" t="s">
        <v>24</v>
      </c>
      <c r="E16" s="28">
        <v>5</v>
      </c>
      <c r="F16" s="27">
        <v>13110</v>
      </c>
      <c r="G16" s="7">
        <v>13765.5</v>
      </c>
      <c r="H16" s="7">
        <v>13634.4</v>
      </c>
      <c r="I16" s="13">
        <f t="shared" si="0"/>
        <v>346.85799688052316</v>
      </c>
      <c r="J16" s="13">
        <f t="shared" si="1"/>
        <v>2.6457513110642501</v>
      </c>
      <c r="K16" s="13">
        <f t="shared" si="2"/>
        <v>13110</v>
      </c>
      <c r="L16" s="13">
        <f t="shared" si="3"/>
        <v>65550</v>
      </c>
      <c r="M16" s="42"/>
      <c r="N16" s="30"/>
    </row>
    <row r="17" spans="1:14" s="14" customFormat="1" ht="30.75" customHeight="1">
      <c r="A17" s="32">
        <v>5</v>
      </c>
      <c r="B17" s="47" t="s">
        <v>33</v>
      </c>
      <c r="C17" s="49"/>
      <c r="D17" s="34" t="s">
        <v>24</v>
      </c>
      <c r="E17" s="28">
        <v>16</v>
      </c>
      <c r="F17" s="27">
        <v>13118</v>
      </c>
      <c r="G17" s="7">
        <v>13511.54</v>
      </c>
      <c r="H17" s="7">
        <v>13642.7</v>
      </c>
      <c r="I17" s="13">
        <f t="shared" si="0"/>
        <v>273.06493952893192</v>
      </c>
      <c r="J17" s="13">
        <f t="shared" si="1"/>
        <v>2.0816049666788525</v>
      </c>
      <c r="K17" s="13">
        <f t="shared" si="2"/>
        <v>13118</v>
      </c>
      <c r="L17" s="13">
        <f t="shared" si="3"/>
        <v>209888</v>
      </c>
      <c r="M17" s="42"/>
      <c r="N17" s="30"/>
    </row>
    <row r="18" spans="1:14" s="14" customFormat="1" ht="30.75" customHeight="1">
      <c r="A18" s="33">
        <v>6</v>
      </c>
      <c r="B18" s="47" t="s">
        <v>37</v>
      </c>
      <c r="C18" s="49"/>
      <c r="D18" s="34" t="s">
        <v>24</v>
      </c>
      <c r="E18" s="28">
        <v>1</v>
      </c>
      <c r="F18" s="27">
        <v>19175</v>
      </c>
      <c r="G18" s="7">
        <v>19750.25</v>
      </c>
      <c r="H18" s="7">
        <v>19942</v>
      </c>
      <c r="I18" s="13">
        <f t="shared" ref="I18" si="4">STDEV(F18:H18)</f>
        <v>399.15945539768074</v>
      </c>
      <c r="J18" s="13">
        <f t="shared" ref="J18" si="5">I18/K18*100</f>
        <v>2.0816659994663924</v>
      </c>
      <c r="K18" s="13">
        <f t="shared" ref="K18" si="6">F18</f>
        <v>19175</v>
      </c>
      <c r="L18" s="13">
        <f t="shared" ref="L18" si="7">K18*E18</f>
        <v>19175</v>
      </c>
      <c r="M18" s="42"/>
      <c r="N18" s="30"/>
    </row>
    <row r="19" spans="1:14" s="14" customFormat="1" ht="30.75" customHeight="1">
      <c r="A19" s="35">
        <v>7</v>
      </c>
      <c r="B19" s="47" t="s">
        <v>38</v>
      </c>
      <c r="C19" s="49"/>
      <c r="D19" s="36" t="s">
        <v>24</v>
      </c>
      <c r="E19" s="28">
        <v>1</v>
      </c>
      <c r="F19" s="27">
        <v>11849</v>
      </c>
      <c r="G19" s="7">
        <v>12322.96</v>
      </c>
      <c r="H19" s="7">
        <v>12323</v>
      </c>
      <c r="I19" s="13">
        <f t="shared" ref="I19" si="8">STDEV(F19:H19)</f>
        <v>273.65248132138237</v>
      </c>
      <c r="J19" s="13">
        <f t="shared" ref="J19" si="9">I19/K19*100</f>
        <v>2.3094985342339638</v>
      </c>
      <c r="K19" s="13">
        <f t="shared" ref="K19" si="10">F19</f>
        <v>11849</v>
      </c>
      <c r="L19" s="13">
        <f t="shared" ref="L19" si="11">K19*E19</f>
        <v>11849</v>
      </c>
      <c r="M19" s="42"/>
      <c r="N19" s="30"/>
    </row>
    <row r="20" spans="1:14" s="14" customFormat="1" ht="30.75" customHeight="1">
      <c r="A20" s="35">
        <v>8</v>
      </c>
      <c r="B20" s="47" t="s">
        <v>39</v>
      </c>
      <c r="C20" s="49"/>
      <c r="D20" s="36" t="s">
        <v>24</v>
      </c>
      <c r="E20" s="28">
        <v>1</v>
      </c>
      <c r="F20" s="27">
        <v>7069</v>
      </c>
      <c r="G20" s="7">
        <v>7210.38</v>
      </c>
      <c r="H20" s="7">
        <v>7281.1</v>
      </c>
      <c r="I20" s="13">
        <f t="shared" ref="I20:I25" si="12">STDEV(F20:H20)</f>
        <v>107.99385229406177</v>
      </c>
      <c r="J20" s="13">
        <f t="shared" ref="J20:J25" si="13">I20/K20*100</f>
        <v>1.5277104582552237</v>
      </c>
      <c r="K20" s="13">
        <f t="shared" ref="K20:K25" si="14">F20</f>
        <v>7069</v>
      </c>
      <c r="L20" s="13">
        <f t="shared" ref="L20:L25" si="15">K20*E20</f>
        <v>7069</v>
      </c>
      <c r="M20" s="42"/>
      <c r="N20" s="30"/>
    </row>
    <row r="21" spans="1:14" s="14" customFormat="1" ht="30.75" customHeight="1">
      <c r="A21" s="35">
        <v>9</v>
      </c>
      <c r="B21" s="47" t="s">
        <v>40</v>
      </c>
      <c r="C21" s="49"/>
      <c r="D21" s="36" t="s">
        <v>24</v>
      </c>
      <c r="E21" s="28">
        <v>1</v>
      </c>
      <c r="F21" s="27">
        <v>6259</v>
      </c>
      <c r="G21" s="7">
        <v>6571.95</v>
      </c>
      <c r="H21" s="7">
        <v>6384.2</v>
      </c>
      <c r="I21" s="13">
        <f t="shared" si="12"/>
        <v>157.5133883198306</v>
      </c>
      <c r="J21" s="13">
        <f t="shared" si="13"/>
        <v>2.5165903230520947</v>
      </c>
      <c r="K21" s="13">
        <f t="shared" si="14"/>
        <v>6259</v>
      </c>
      <c r="L21" s="13">
        <f t="shared" si="15"/>
        <v>6259</v>
      </c>
      <c r="M21" s="42"/>
      <c r="N21" s="30"/>
    </row>
    <row r="22" spans="1:14" s="14" customFormat="1" ht="30.75" customHeight="1">
      <c r="A22" s="35">
        <v>10</v>
      </c>
      <c r="B22" s="47" t="s">
        <v>41</v>
      </c>
      <c r="C22" s="49"/>
      <c r="D22" s="36" t="s">
        <v>24</v>
      </c>
      <c r="E22" s="28">
        <v>1</v>
      </c>
      <c r="F22" s="27">
        <v>97525</v>
      </c>
      <c r="G22" s="7">
        <v>99475.5</v>
      </c>
      <c r="H22" s="7">
        <v>101426</v>
      </c>
      <c r="I22" s="13">
        <f t="shared" si="12"/>
        <v>1950.5</v>
      </c>
      <c r="J22" s="13">
        <f t="shared" si="13"/>
        <v>2</v>
      </c>
      <c r="K22" s="13">
        <f t="shared" si="14"/>
        <v>97525</v>
      </c>
      <c r="L22" s="13">
        <f t="shared" si="15"/>
        <v>97525</v>
      </c>
      <c r="M22" s="42"/>
      <c r="N22" s="30"/>
    </row>
    <row r="23" spans="1:14" s="14" customFormat="1" ht="30.75" customHeight="1">
      <c r="A23" s="35">
        <v>11</v>
      </c>
      <c r="B23" s="47" t="s">
        <v>42</v>
      </c>
      <c r="C23" s="49"/>
      <c r="D23" s="36" t="s">
        <v>24</v>
      </c>
      <c r="E23" s="28">
        <v>1</v>
      </c>
      <c r="F23" s="27">
        <v>81262</v>
      </c>
      <c r="G23" s="7">
        <v>82887.240000000005</v>
      </c>
      <c r="H23" s="7">
        <v>82887.199999999997</v>
      </c>
      <c r="I23" s="13">
        <f t="shared" si="12"/>
        <v>938.32120470493942</v>
      </c>
      <c r="J23" s="13">
        <f t="shared" si="13"/>
        <v>1.1546863290405596</v>
      </c>
      <c r="K23" s="13">
        <f t="shared" si="14"/>
        <v>81262</v>
      </c>
      <c r="L23" s="13">
        <f t="shared" si="15"/>
        <v>81262</v>
      </c>
      <c r="M23" s="42"/>
      <c r="N23" s="30"/>
    </row>
    <row r="24" spans="1:14" s="14" customFormat="1" ht="30.75" customHeight="1">
      <c r="A24" s="35">
        <v>12</v>
      </c>
      <c r="B24" s="47" t="s">
        <v>43</v>
      </c>
      <c r="C24" s="49"/>
      <c r="D24" s="36" t="s">
        <v>24</v>
      </c>
      <c r="E24" s="28">
        <v>1</v>
      </c>
      <c r="F24" s="27">
        <v>31116</v>
      </c>
      <c r="G24" s="7">
        <v>32360.639999999999</v>
      </c>
      <c r="H24" s="7">
        <v>32360.6</v>
      </c>
      <c r="I24" s="13">
        <f t="shared" si="12"/>
        <v>718.58169231729153</v>
      </c>
      <c r="J24" s="13">
        <f t="shared" si="13"/>
        <v>2.3093639681105911</v>
      </c>
      <c r="K24" s="13">
        <f t="shared" si="14"/>
        <v>31116</v>
      </c>
      <c r="L24" s="13">
        <f t="shared" si="15"/>
        <v>31116</v>
      </c>
      <c r="M24" s="42"/>
      <c r="N24" s="30"/>
    </row>
    <row r="25" spans="1:14" s="14" customFormat="1" ht="30.75" customHeight="1">
      <c r="A25" s="35">
        <v>13</v>
      </c>
      <c r="B25" s="47" t="s">
        <v>44</v>
      </c>
      <c r="C25" s="49"/>
      <c r="D25" s="36" t="s">
        <v>24</v>
      </c>
      <c r="E25" s="28">
        <v>1</v>
      </c>
      <c r="F25" s="27">
        <v>24895</v>
      </c>
      <c r="G25" s="7">
        <v>25641.85</v>
      </c>
      <c r="H25" s="7">
        <v>25641.9</v>
      </c>
      <c r="I25" s="13">
        <f t="shared" si="12"/>
        <v>431.20848302577184</v>
      </c>
      <c r="J25" s="13">
        <f t="shared" si="13"/>
        <v>1.7321087890169586</v>
      </c>
      <c r="K25" s="13">
        <f t="shared" si="14"/>
        <v>24895</v>
      </c>
      <c r="L25" s="13">
        <f t="shared" si="15"/>
        <v>24895</v>
      </c>
      <c r="M25" s="42"/>
      <c r="N25" s="30"/>
    </row>
    <row r="26" spans="1:14" s="14" customFormat="1" ht="30.75" customHeight="1">
      <c r="A26" s="35">
        <v>14</v>
      </c>
      <c r="B26" s="47" t="s">
        <v>34</v>
      </c>
      <c r="C26" s="49"/>
      <c r="D26" s="34" t="s">
        <v>28</v>
      </c>
      <c r="E26" s="28">
        <v>26</v>
      </c>
      <c r="F26" s="27">
        <v>4347</v>
      </c>
      <c r="G26" s="7">
        <v>4564.3500000000004</v>
      </c>
      <c r="H26" s="7">
        <v>4520.8999999999996</v>
      </c>
      <c r="I26" s="13">
        <f t="shared" si="0"/>
        <v>115.01458965422283</v>
      </c>
      <c r="J26" s="13">
        <f t="shared" si="1"/>
        <v>2.6458382713186754</v>
      </c>
      <c r="K26" s="13">
        <f t="shared" si="2"/>
        <v>4347</v>
      </c>
      <c r="L26" s="13">
        <f t="shared" si="3"/>
        <v>113022</v>
      </c>
      <c r="M26" s="42"/>
      <c r="N26" s="30"/>
    </row>
    <row r="27" spans="1:14" s="14" customFormat="1" ht="34.5" customHeight="1">
      <c r="A27" s="35">
        <v>15</v>
      </c>
      <c r="B27" s="47" t="s">
        <v>35</v>
      </c>
      <c r="C27" s="49"/>
      <c r="D27" s="34" t="s">
        <v>28</v>
      </c>
      <c r="E27" s="28">
        <v>8</v>
      </c>
      <c r="F27" s="27">
        <v>26077</v>
      </c>
      <c r="G27" s="7">
        <v>26598.54</v>
      </c>
      <c r="H27" s="7">
        <v>27380.9</v>
      </c>
      <c r="I27" s="13">
        <f t="shared" si="0"/>
        <v>656.28326597576643</v>
      </c>
      <c r="J27" s="13">
        <f t="shared" si="1"/>
        <v>2.5167130650602694</v>
      </c>
      <c r="K27" s="13">
        <f t="shared" si="2"/>
        <v>26077</v>
      </c>
      <c r="L27" s="13">
        <f t="shared" si="3"/>
        <v>208616</v>
      </c>
      <c r="M27" s="42"/>
      <c r="N27" s="30"/>
    </row>
    <row r="28" spans="1:14" s="14" customFormat="1" ht="34.5" customHeight="1">
      <c r="A28" s="35">
        <v>16</v>
      </c>
      <c r="B28" s="47" t="s">
        <v>36</v>
      </c>
      <c r="C28" s="49"/>
      <c r="D28" s="34" t="s">
        <v>28</v>
      </c>
      <c r="E28" s="28">
        <v>5</v>
      </c>
      <c r="F28" s="27">
        <v>45116</v>
      </c>
      <c r="G28" s="7">
        <v>46469.48</v>
      </c>
      <c r="H28" s="7">
        <v>46469.5</v>
      </c>
      <c r="I28" s="13">
        <f t="shared" si="0"/>
        <v>781.43781590892024</v>
      </c>
      <c r="J28" s="13">
        <f t="shared" si="1"/>
        <v>1.7320636047276361</v>
      </c>
      <c r="K28" s="13">
        <f t="shared" si="2"/>
        <v>45116</v>
      </c>
      <c r="L28" s="13">
        <f t="shared" si="3"/>
        <v>225580</v>
      </c>
      <c r="M28" s="42"/>
      <c r="N28" s="30"/>
    </row>
    <row r="29" spans="1:14">
      <c r="A29" s="45"/>
      <c r="B29" s="45"/>
      <c r="C29" s="45"/>
      <c r="D29" s="45"/>
      <c r="E29" s="46"/>
      <c r="F29" s="45"/>
      <c r="G29" s="45"/>
      <c r="H29" s="45"/>
      <c r="I29" s="45"/>
      <c r="J29" s="15"/>
      <c r="K29" s="12" t="s">
        <v>9</v>
      </c>
      <c r="L29" s="13">
        <f>SUM(L13:L28)</f>
        <v>2221910</v>
      </c>
    </row>
    <row r="30" spans="1:14">
      <c r="A30" s="47" t="s">
        <v>45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</row>
    <row r="31" spans="1:14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4">
      <c r="A32" s="59" t="s">
        <v>46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  <row r="35" spans="1:12" ht="15.75" thickBot="1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</row>
    <row r="36" spans="1:12" ht="15.75" thickBot="1">
      <c r="A36" s="61" t="s">
        <v>15</v>
      </c>
      <c r="B36" s="62"/>
      <c r="C36" s="62"/>
      <c r="D36" s="16"/>
      <c r="F36" s="11"/>
      <c r="G36" s="11"/>
      <c r="H36" s="11"/>
      <c r="I36" s="11"/>
      <c r="J36" s="11"/>
      <c r="K36" s="11"/>
    </row>
    <row r="37" spans="1:12">
      <c r="A37" s="50"/>
      <c r="B37" s="51"/>
      <c r="C37" s="51"/>
      <c r="D37" s="17"/>
      <c r="F37" s="11"/>
      <c r="G37" s="11"/>
      <c r="H37" s="11"/>
      <c r="I37" s="11"/>
      <c r="J37" s="11"/>
      <c r="K37" s="11"/>
    </row>
    <row r="38" spans="1:12" ht="15.75" thickBot="1">
      <c r="A38" s="52" t="s">
        <v>10</v>
      </c>
      <c r="B38" s="53"/>
      <c r="C38" s="53"/>
      <c r="D38" s="18"/>
      <c r="F38" s="11"/>
      <c r="G38" s="19"/>
      <c r="H38" s="19"/>
      <c r="I38" s="19"/>
      <c r="J38" s="19"/>
      <c r="K38" s="11"/>
    </row>
    <row r="39" spans="1:12">
      <c r="A39" s="54" t="s">
        <v>16</v>
      </c>
      <c r="B39" s="55"/>
      <c r="C39" s="55"/>
      <c r="D39" s="20"/>
      <c r="F39" s="19"/>
      <c r="G39" s="19"/>
      <c r="H39" s="19"/>
      <c r="I39" s="19"/>
      <c r="J39" s="19"/>
      <c r="K39" s="11"/>
    </row>
    <row r="40" spans="1:12" ht="15.75" thickBot="1">
      <c r="A40" s="56" t="s">
        <v>11</v>
      </c>
      <c r="B40" s="57"/>
      <c r="C40" s="57"/>
      <c r="D40" s="20"/>
      <c r="E40" s="21"/>
      <c r="F40" s="20"/>
      <c r="G40" s="21"/>
      <c r="H40" s="31"/>
      <c r="I40" s="22"/>
      <c r="J40" s="22"/>
      <c r="K40" s="11"/>
    </row>
    <row r="41" spans="1:12">
      <c r="A41" s="23"/>
      <c r="B41" s="23"/>
      <c r="C41" s="23"/>
      <c r="D41" s="21"/>
      <c r="E41" s="23"/>
      <c r="F41" s="20"/>
      <c r="G41" s="21"/>
      <c r="H41" s="31"/>
      <c r="I41" s="22"/>
      <c r="J41" s="22"/>
      <c r="K41" s="11"/>
    </row>
    <row r="42" spans="1:12">
      <c r="A42" s="24" t="s">
        <v>0</v>
      </c>
      <c r="F42" s="25"/>
      <c r="G42" s="21"/>
      <c r="H42" s="31"/>
      <c r="I42" s="22"/>
      <c r="J42" s="22"/>
    </row>
    <row r="43" spans="1:12">
      <c r="F43" s="25"/>
      <c r="G43" s="21"/>
      <c r="H43" s="31"/>
      <c r="I43" s="22"/>
      <c r="J43" s="22"/>
    </row>
    <row r="44" spans="1:12">
      <c r="F44" s="25"/>
      <c r="G44" s="21"/>
      <c r="H44" s="31"/>
      <c r="I44" s="22"/>
      <c r="J44" s="22"/>
    </row>
    <row r="45" spans="1:12">
      <c r="F45" s="25"/>
      <c r="G45" s="21"/>
      <c r="H45" s="31"/>
      <c r="I45" s="22"/>
      <c r="J45" s="22"/>
    </row>
    <row r="46" spans="1:12">
      <c r="F46" s="25"/>
      <c r="G46" s="21"/>
      <c r="H46" s="31"/>
      <c r="I46" s="22"/>
      <c r="J46" s="22"/>
    </row>
    <row r="47" spans="1:12">
      <c r="F47" s="25"/>
      <c r="G47" s="21"/>
      <c r="H47" s="31"/>
      <c r="I47" s="22"/>
      <c r="J47" s="22"/>
    </row>
    <row r="48" spans="1:12">
      <c r="F48" s="25"/>
      <c r="G48" s="21"/>
      <c r="H48" s="31"/>
      <c r="I48" s="22"/>
      <c r="J48" s="22"/>
    </row>
    <row r="49" spans="6:10">
      <c r="F49" s="25"/>
      <c r="G49" s="21"/>
      <c r="H49" s="31"/>
      <c r="I49" s="22"/>
      <c r="J49" s="22"/>
    </row>
    <row r="50" spans="6:10">
      <c r="F50" s="25"/>
      <c r="G50" s="21"/>
      <c r="H50" s="31"/>
      <c r="I50" s="22"/>
      <c r="J50" s="22"/>
    </row>
    <row r="51" spans="6:10">
      <c r="F51" s="25"/>
      <c r="G51" s="21"/>
      <c r="H51" s="31"/>
      <c r="I51" s="22"/>
      <c r="J51" s="22"/>
    </row>
    <row r="52" spans="6:10">
      <c r="F52" s="25"/>
      <c r="G52" s="21"/>
      <c r="H52" s="31"/>
      <c r="I52" s="22"/>
      <c r="J52" s="22"/>
    </row>
    <row r="53" spans="6:10">
      <c r="F53" s="25"/>
      <c r="G53" s="21"/>
      <c r="H53" s="31"/>
      <c r="I53" s="22"/>
      <c r="J53" s="22"/>
    </row>
    <row r="54" spans="6:10">
      <c r="F54" s="25"/>
      <c r="G54" s="21"/>
      <c r="H54" s="31"/>
      <c r="I54" s="22"/>
      <c r="J54" s="22"/>
    </row>
    <row r="55" spans="6:10">
      <c r="F55" s="25"/>
      <c r="G55" s="21"/>
      <c r="H55" s="31"/>
      <c r="I55" s="22"/>
      <c r="J55" s="22"/>
    </row>
    <row r="56" spans="6:10">
      <c r="F56" s="25"/>
      <c r="G56" s="21"/>
      <c r="H56" s="31"/>
      <c r="I56" s="22"/>
      <c r="J56" s="22"/>
    </row>
    <row r="57" spans="6:10">
      <c r="F57" s="25"/>
      <c r="G57" s="21"/>
      <c r="H57" s="31"/>
      <c r="I57" s="22"/>
      <c r="J57" s="22"/>
    </row>
    <row r="58" spans="6:10">
      <c r="F58" s="25"/>
      <c r="G58" s="21"/>
      <c r="H58" s="31"/>
      <c r="I58" s="22"/>
      <c r="J58" s="22"/>
    </row>
    <row r="59" spans="6:10">
      <c r="F59" s="25"/>
      <c r="G59" s="21"/>
      <c r="H59" s="31"/>
      <c r="I59" s="22"/>
      <c r="J59" s="22"/>
    </row>
    <row r="60" spans="6:10">
      <c r="F60" s="25"/>
      <c r="G60" s="21"/>
      <c r="H60" s="31"/>
      <c r="I60" s="22"/>
      <c r="J60" s="22"/>
    </row>
    <row r="61" spans="6:10">
      <c r="F61" s="25"/>
      <c r="G61" s="21"/>
      <c r="H61" s="31"/>
      <c r="I61" s="22"/>
      <c r="J61" s="22"/>
    </row>
    <row r="62" spans="6:10">
      <c r="F62" s="25"/>
      <c r="G62" s="21"/>
      <c r="H62" s="31"/>
      <c r="I62" s="22"/>
      <c r="J62" s="22"/>
    </row>
    <row r="63" spans="6:10">
      <c r="F63" s="25"/>
      <c r="G63" s="25"/>
      <c r="H63" s="25"/>
      <c r="I63" s="22"/>
      <c r="J63" s="22"/>
    </row>
    <row r="64" spans="6:10">
      <c r="F64" s="25"/>
      <c r="G64" s="25"/>
      <c r="H64" s="25"/>
      <c r="I64" s="25"/>
      <c r="J64" s="25"/>
    </row>
    <row r="65" spans="6:9">
      <c r="F65" s="25"/>
      <c r="G65" s="25"/>
      <c r="H65" s="25"/>
      <c r="I65" s="25"/>
    </row>
    <row r="66" spans="6:9">
      <c r="F66" s="25"/>
      <c r="G66" s="25"/>
      <c r="H66" s="25"/>
      <c r="I66" s="25"/>
    </row>
  </sheetData>
  <mergeCells count="41">
    <mergeCell ref="B25:C25"/>
    <mergeCell ref="B20:C20"/>
    <mergeCell ref="B21:C21"/>
    <mergeCell ref="B22:C22"/>
    <mergeCell ref="B23:C23"/>
    <mergeCell ref="B24:C24"/>
    <mergeCell ref="K1:L1"/>
    <mergeCell ref="K2:L2"/>
    <mergeCell ref="D11:D12"/>
    <mergeCell ref="E11:E12"/>
    <mergeCell ref="K11:K12"/>
    <mergeCell ref="A4:L4"/>
    <mergeCell ref="A7:B7"/>
    <mergeCell ref="C7:L7"/>
    <mergeCell ref="A8:B8"/>
    <mergeCell ref="C8:L8"/>
    <mergeCell ref="A11:A12"/>
    <mergeCell ref="B11:C12"/>
    <mergeCell ref="A9:L9"/>
    <mergeCell ref="A10:L10"/>
    <mergeCell ref="A39:C39"/>
    <mergeCell ref="A40:C40"/>
    <mergeCell ref="A31:L31"/>
    <mergeCell ref="A32:L32"/>
    <mergeCell ref="A33:L33"/>
    <mergeCell ref="A34:L34"/>
    <mergeCell ref="A36:C36"/>
    <mergeCell ref="B13:C13"/>
    <mergeCell ref="A29:I29"/>
    <mergeCell ref="A30:L30"/>
    <mergeCell ref="A37:C37"/>
    <mergeCell ref="A38:C38"/>
    <mergeCell ref="B27:C27"/>
    <mergeCell ref="B14:C14"/>
    <mergeCell ref="B15:C15"/>
    <mergeCell ref="B16:C16"/>
    <mergeCell ref="B17:C17"/>
    <mergeCell ref="B26:C26"/>
    <mergeCell ref="B28:C28"/>
    <mergeCell ref="B18:C18"/>
    <mergeCell ref="B19:C19"/>
  </mergeCells>
  <phoneticPr fontId="2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администратор</cp:lastModifiedBy>
  <cp:revision>7</cp:revision>
  <cp:lastPrinted>2014-05-23T17:45:00Z</cp:lastPrinted>
  <dcterms:created xsi:type="dcterms:W3CDTF">2014-01-17T11:35:00Z</dcterms:created>
  <dcterms:modified xsi:type="dcterms:W3CDTF">2024-11-01T11:11:28Z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