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6" windowHeight="13176" activeTab="1"/>
  </bookViews>
  <sheets>
    <sheet name="2020" sheetId="1" r:id="rId1"/>
    <sheet name="2021" sheetId="2" r:id="rId2"/>
    <sheet name="Лист1" sheetId="3" r:id="rId3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0" i="2" l="1"/>
  <c r="L60" i="2"/>
  <c r="U60" i="2" s="1"/>
  <c r="P60" i="2" l="1"/>
  <c r="R60" i="2"/>
  <c r="N58" i="2"/>
  <c r="L58" i="2"/>
  <c r="U58" i="2" s="1"/>
  <c r="P58" i="2" l="1"/>
  <c r="R58" i="2"/>
  <c r="N56" i="2" l="1"/>
  <c r="L56" i="2"/>
  <c r="U56" i="2" s="1"/>
  <c r="P56" i="2" l="1"/>
  <c r="R56" i="2"/>
  <c r="N54" i="2"/>
  <c r="L54" i="2"/>
  <c r="U54" i="2" s="1"/>
  <c r="N52" i="2"/>
  <c r="L52" i="2"/>
  <c r="U52" i="2" s="1"/>
  <c r="N50" i="2"/>
  <c r="L50" i="2"/>
  <c r="U50" i="2" s="1"/>
  <c r="L48" i="2"/>
  <c r="U48" i="2" s="1"/>
  <c r="N48" i="2"/>
  <c r="P54" i="2" l="1"/>
  <c r="R54" i="2"/>
  <c r="P52" i="2"/>
  <c r="R52" i="2"/>
  <c r="P50" i="2"/>
  <c r="R50" i="2"/>
  <c r="P48" i="2"/>
  <c r="R48" i="2"/>
  <c r="L46" i="2"/>
  <c r="R46" i="2" s="1"/>
  <c r="N46" i="2"/>
  <c r="P46" i="2" l="1"/>
  <c r="U46" i="2"/>
  <c r="L44" i="2" l="1"/>
  <c r="R44" i="2" s="1"/>
  <c r="N44" i="2"/>
  <c r="L42" i="2"/>
  <c r="R42" i="2" s="1"/>
  <c r="N42" i="2"/>
  <c r="U42" i="2" l="1"/>
  <c r="P42" i="2"/>
  <c r="P44" i="2"/>
  <c r="U44" i="2"/>
  <c r="N32" i="2"/>
  <c r="L32" i="2"/>
  <c r="R32" i="2" s="1"/>
  <c r="P32" i="2" l="1"/>
  <c r="U32" i="2"/>
  <c r="E17" i="3" l="1"/>
  <c r="E16" i="3"/>
  <c r="E15" i="3"/>
  <c r="C18" i="3"/>
  <c r="E18" i="3" s="1"/>
  <c r="E11" i="3"/>
  <c r="D11" i="3"/>
  <c r="C11" i="3"/>
  <c r="N26" i="2"/>
  <c r="L26" i="2"/>
  <c r="R26" i="2" s="1"/>
  <c r="N28" i="2"/>
  <c r="L28" i="2"/>
  <c r="R28" i="2" s="1"/>
  <c r="N20" i="2"/>
  <c r="L20" i="2"/>
  <c r="R20" i="2" s="1"/>
  <c r="N22" i="2"/>
  <c r="L22" i="2"/>
  <c r="R22" i="2" s="1"/>
  <c r="P20" i="2" l="1"/>
  <c r="P22" i="2"/>
  <c r="P28" i="2"/>
  <c r="P26" i="2"/>
  <c r="U26" i="2"/>
  <c r="U28" i="2"/>
  <c r="U20" i="2"/>
  <c r="U22" i="2"/>
  <c r="L14" i="2"/>
  <c r="R14" i="2" s="1"/>
  <c r="N14" i="2"/>
  <c r="L12" i="2"/>
  <c r="U12" i="2" s="1"/>
  <c r="N12" i="2"/>
  <c r="L34" i="2"/>
  <c r="R34" i="2" s="1"/>
  <c r="N34" i="2"/>
  <c r="L36" i="2"/>
  <c r="R36" i="2" s="1"/>
  <c r="N36" i="2"/>
  <c r="L38" i="2"/>
  <c r="U38" i="2" s="1"/>
  <c r="N38" i="2"/>
  <c r="L40" i="2"/>
  <c r="N40" i="2"/>
  <c r="R12" i="2" l="1"/>
  <c r="P14" i="2"/>
  <c r="U14" i="2"/>
  <c r="P12" i="2"/>
  <c r="P40" i="2"/>
  <c r="U34" i="2"/>
  <c r="P34" i="2"/>
  <c r="U36" i="2"/>
  <c r="U40" i="2"/>
  <c r="P36" i="2"/>
  <c r="R40" i="2"/>
  <c r="P38" i="2"/>
  <c r="R38" i="2"/>
  <c r="L30" i="2"/>
  <c r="N30" i="2"/>
  <c r="L24" i="2"/>
  <c r="R24" i="2" s="1"/>
  <c r="V20" i="2" s="1"/>
  <c r="N24" i="2"/>
  <c r="V34" i="2" l="1"/>
  <c r="P30" i="2"/>
  <c r="P24" i="2"/>
  <c r="U30" i="2"/>
  <c r="R30" i="2"/>
  <c r="V26" i="2" s="1"/>
  <c r="U24" i="2"/>
  <c r="L10" i="2" l="1"/>
  <c r="R10" i="2" s="1"/>
  <c r="V10" i="2" s="1"/>
  <c r="N10" i="2"/>
  <c r="N18" i="2"/>
  <c r="L18" i="2"/>
  <c r="U18" i="2" s="1"/>
  <c r="N16" i="2"/>
  <c r="L16" i="2"/>
  <c r="R16" i="2" s="1"/>
  <c r="P10" i="2" l="1"/>
  <c r="U10" i="2"/>
  <c r="P18" i="2"/>
  <c r="R18" i="2"/>
  <c r="P16" i="2"/>
  <c r="U16" i="2"/>
  <c r="AB230" i="1" l="1"/>
  <c r="AK230" i="1" s="1"/>
  <c r="AD230" i="1"/>
  <c r="AF230" i="1" l="1"/>
  <c r="AH230" i="1"/>
  <c r="AB228" i="1"/>
  <c r="AH228" i="1" s="1"/>
  <c r="AD228" i="1"/>
  <c r="AD226" i="1"/>
  <c r="AB226" i="1"/>
  <c r="AK226" i="1" s="1"/>
  <c r="AF228" i="1" l="1"/>
  <c r="AF226" i="1"/>
  <c r="AH226" i="1"/>
  <c r="AK228" i="1"/>
  <c r="AD42" i="1"/>
  <c r="AB42" i="1"/>
  <c r="AH42" i="1" s="1"/>
  <c r="AD30" i="1"/>
  <c r="AB30" i="1"/>
  <c r="AH30" i="1" s="1"/>
  <c r="AD38" i="1"/>
  <c r="AB38" i="1"/>
  <c r="AK38" i="1" s="1"/>
  <c r="AD46" i="1"/>
  <c r="AB46" i="1"/>
  <c r="AK46" i="1" s="1"/>
  <c r="AD62" i="1"/>
  <c r="AB62" i="1"/>
  <c r="AK62" i="1" s="1"/>
  <c r="AD60" i="1"/>
  <c r="AB60" i="1"/>
  <c r="AK60" i="1" s="1"/>
  <c r="AD194" i="1"/>
  <c r="AB194" i="1"/>
  <c r="AH194" i="1" s="1"/>
  <c r="AD192" i="1"/>
  <c r="AB192" i="1"/>
  <c r="AK192" i="1" s="1"/>
  <c r="AD196" i="1"/>
  <c r="AB196" i="1"/>
  <c r="AK196" i="1" s="1"/>
  <c r="AL196" i="1"/>
  <c r="AD224" i="1"/>
  <c r="AB224" i="1"/>
  <c r="AK224" i="1" s="1"/>
  <c r="AD222" i="1"/>
  <c r="AB222" i="1"/>
  <c r="AK222" i="1" s="1"/>
  <c r="AD198" i="1"/>
  <c r="AB198" i="1"/>
  <c r="AK198" i="1" s="1"/>
  <c r="AD220" i="1"/>
  <c r="AB220" i="1"/>
  <c r="AK220" i="1" s="1"/>
  <c r="AD218" i="1"/>
  <c r="AB218" i="1"/>
  <c r="AH218" i="1" s="1"/>
  <c r="AD216" i="1"/>
  <c r="AB216" i="1"/>
  <c r="AK216" i="1" s="1"/>
  <c r="AD214" i="1"/>
  <c r="AB214" i="1"/>
  <c r="AK214" i="1" s="1"/>
  <c r="AD212" i="1"/>
  <c r="AB212" i="1"/>
  <c r="AH212" i="1" s="1"/>
  <c r="AD210" i="1"/>
  <c r="AB210" i="1"/>
  <c r="AK210" i="1" s="1"/>
  <c r="AD208" i="1"/>
  <c r="AB208" i="1"/>
  <c r="AK208" i="1" s="1"/>
  <c r="AD206" i="1"/>
  <c r="AB206" i="1"/>
  <c r="AK206" i="1" s="1"/>
  <c r="AD204" i="1"/>
  <c r="AB204" i="1"/>
  <c r="AH204" i="1" s="1"/>
  <c r="AD202" i="1"/>
  <c r="AB202" i="1"/>
  <c r="AK202" i="1" s="1"/>
  <c r="AD200" i="1"/>
  <c r="AB200" i="1"/>
  <c r="AK200" i="1" s="1"/>
  <c r="AD190" i="1"/>
  <c r="AB190" i="1"/>
  <c r="AK190" i="1" s="1"/>
  <c r="AD188" i="1"/>
  <c r="AB188" i="1"/>
  <c r="AK188" i="1" s="1"/>
  <c r="AD186" i="1"/>
  <c r="AB186" i="1"/>
  <c r="AK186" i="1" s="1"/>
  <c r="AD184" i="1"/>
  <c r="AB184" i="1"/>
  <c r="AK184" i="1" s="1"/>
  <c r="AD182" i="1"/>
  <c r="AB182" i="1"/>
  <c r="AK182" i="1" s="1"/>
  <c r="AD180" i="1"/>
  <c r="AB180" i="1"/>
  <c r="AK180" i="1" s="1"/>
  <c r="AD178" i="1"/>
  <c r="AB178" i="1"/>
  <c r="AH178" i="1" s="1"/>
  <c r="AF30" i="1" l="1"/>
  <c r="AF62" i="1"/>
  <c r="AF60" i="1"/>
  <c r="AF42" i="1"/>
  <c r="AF46" i="1"/>
  <c r="AH46" i="1"/>
  <c r="AF38" i="1"/>
  <c r="AH38" i="1"/>
  <c r="AH60" i="1"/>
  <c r="AH62" i="1"/>
  <c r="AF194" i="1"/>
  <c r="AF192" i="1"/>
  <c r="AH192" i="1"/>
  <c r="AK194" i="1"/>
  <c r="AF196" i="1"/>
  <c r="AH196" i="1"/>
  <c r="AH208" i="1"/>
  <c r="AH206" i="1"/>
  <c r="AH222" i="1"/>
  <c r="AF224" i="1"/>
  <c r="AH186" i="1"/>
  <c r="AF208" i="1"/>
  <c r="AF222" i="1"/>
  <c r="AH224" i="1"/>
  <c r="AF206" i="1"/>
  <c r="AH210" i="1"/>
  <c r="AF216" i="1"/>
  <c r="AF218" i="1"/>
  <c r="AF198" i="1"/>
  <c r="AF200" i="1"/>
  <c r="AH198" i="1"/>
  <c r="AH202" i="1"/>
  <c r="AH200" i="1"/>
  <c r="AF190" i="1"/>
  <c r="AF204" i="1"/>
  <c r="AF212" i="1"/>
  <c r="AF220" i="1"/>
  <c r="AF186" i="1"/>
  <c r="AH190" i="1"/>
  <c r="AF202" i="1"/>
  <c r="AF210" i="1"/>
  <c r="AF214" i="1"/>
  <c r="AH216" i="1"/>
  <c r="AH220" i="1"/>
  <c r="AK218" i="1"/>
  <c r="AH214" i="1"/>
  <c r="AK204" i="1"/>
  <c r="AK212" i="1"/>
  <c r="AF188" i="1"/>
  <c r="AH188" i="1"/>
  <c r="AF182" i="1"/>
  <c r="AF184" i="1"/>
  <c r="AF180" i="1"/>
  <c r="AH180" i="1"/>
  <c r="AH182" i="1"/>
  <c r="AK178" i="1"/>
  <c r="AH184" i="1"/>
  <c r="AF178" i="1"/>
  <c r="AL214" i="1" l="1"/>
  <c r="AB175" i="1"/>
  <c r="AH175" i="1" s="1"/>
  <c r="AD175" i="1"/>
  <c r="AF175" i="1" l="1"/>
  <c r="AK175" i="1"/>
  <c r="AD172" i="1"/>
  <c r="AB172" i="1"/>
  <c r="AK172" i="1" s="1"/>
  <c r="AD170" i="1"/>
  <c r="AB170" i="1"/>
  <c r="AK170" i="1" s="1"/>
  <c r="AB168" i="1"/>
  <c r="AK168" i="1" s="1"/>
  <c r="AD168" i="1"/>
  <c r="AF172" i="1" l="1"/>
  <c r="AF170" i="1"/>
  <c r="AH170" i="1"/>
  <c r="AF168" i="1"/>
  <c r="AH172" i="1"/>
  <c r="AH168" i="1"/>
  <c r="AD166" i="1"/>
  <c r="AB166" i="1"/>
  <c r="AK166" i="1" s="1"/>
  <c r="AF166" i="1" l="1"/>
  <c r="AH166" i="1"/>
  <c r="AD164" i="1"/>
  <c r="AB164" i="1"/>
  <c r="AK164" i="1" s="1"/>
  <c r="AF164" i="1" l="1"/>
  <c r="AH164" i="1"/>
  <c r="AD162" i="1"/>
  <c r="AB162" i="1"/>
  <c r="AK162" i="1" s="1"/>
  <c r="AD160" i="1"/>
  <c r="AB160" i="1"/>
  <c r="AK160" i="1" s="1"/>
  <c r="AF162" i="1" l="1"/>
  <c r="AF160" i="1"/>
  <c r="AH162" i="1"/>
  <c r="AH160" i="1"/>
  <c r="AD154" i="1"/>
  <c r="AB154" i="1"/>
  <c r="AK154" i="1" s="1"/>
  <c r="AF154" i="1" l="1"/>
  <c r="AH154" i="1"/>
  <c r="AD158" i="1"/>
  <c r="AB158" i="1"/>
  <c r="AK158" i="1" s="1"/>
  <c r="AD156" i="1"/>
  <c r="AB156" i="1"/>
  <c r="AK156" i="1" s="1"/>
  <c r="AD152" i="1"/>
  <c r="AB152" i="1"/>
  <c r="AH152" i="1" s="1"/>
  <c r="AD24" i="1"/>
  <c r="AB24" i="1"/>
  <c r="AH24" i="1" s="1"/>
  <c r="AD32" i="1"/>
  <c r="AB32" i="1"/>
  <c r="AK32" i="1" s="1"/>
  <c r="AD150" i="1"/>
  <c r="AB150" i="1"/>
  <c r="AK150" i="1" s="1"/>
  <c r="AD148" i="1"/>
  <c r="AB148" i="1"/>
  <c r="AK148" i="1" s="1"/>
  <c r="AD146" i="1"/>
  <c r="AB146" i="1"/>
  <c r="AK146" i="1" s="1"/>
  <c r="AD144" i="1"/>
  <c r="AB144" i="1"/>
  <c r="AK144" i="1" s="1"/>
  <c r="AD142" i="1"/>
  <c r="AB142" i="1"/>
  <c r="AK142" i="1" s="1"/>
  <c r="AD140" i="1"/>
  <c r="AB140" i="1"/>
  <c r="AK140" i="1" s="1"/>
  <c r="AD138" i="1"/>
  <c r="AB138" i="1"/>
  <c r="AK138" i="1" s="1"/>
  <c r="AD136" i="1"/>
  <c r="AB136" i="1"/>
  <c r="AK136" i="1" s="1"/>
  <c r="AD134" i="1"/>
  <c r="AB134" i="1"/>
  <c r="AK134" i="1" s="1"/>
  <c r="AD132" i="1"/>
  <c r="AB132" i="1"/>
  <c r="AK132" i="1" s="1"/>
  <c r="AD130" i="1"/>
  <c r="AB130" i="1"/>
  <c r="AK130" i="1" s="1"/>
  <c r="AD128" i="1"/>
  <c r="AB128" i="1"/>
  <c r="AK128" i="1" s="1"/>
  <c r="AD126" i="1"/>
  <c r="AB126" i="1"/>
  <c r="AK126" i="1" s="1"/>
  <c r="AD124" i="1"/>
  <c r="AB124" i="1"/>
  <c r="AK124" i="1" s="1"/>
  <c r="AB120" i="1"/>
  <c r="AH120" i="1" s="1"/>
  <c r="AD122" i="1"/>
  <c r="AB122" i="1"/>
  <c r="AK122" i="1" s="1"/>
  <c r="AD120" i="1"/>
  <c r="AD118" i="1"/>
  <c r="AB118" i="1"/>
  <c r="AK118" i="1" s="1"/>
  <c r="AD116" i="1"/>
  <c r="AB116" i="1"/>
  <c r="AK116" i="1" s="1"/>
  <c r="AD114" i="1"/>
  <c r="AB114" i="1"/>
  <c r="AK114" i="1" s="1"/>
  <c r="AD112" i="1"/>
  <c r="AB112" i="1"/>
  <c r="AK112" i="1" s="1"/>
  <c r="AD110" i="1"/>
  <c r="AB110" i="1"/>
  <c r="AH110" i="1" s="1"/>
  <c r="AD108" i="1"/>
  <c r="AB108" i="1"/>
  <c r="AK108" i="1" s="1"/>
  <c r="AD106" i="1"/>
  <c r="AB106" i="1"/>
  <c r="AK106" i="1" s="1"/>
  <c r="AD104" i="1"/>
  <c r="AB104" i="1"/>
  <c r="AK104" i="1" s="1"/>
  <c r="AD102" i="1"/>
  <c r="AB102" i="1"/>
  <c r="AK102" i="1" s="1"/>
  <c r="AD100" i="1"/>
  <c r="AB100" i="1"/>
  <c r="AK100" i="1" s="1"/>
  <c r="AD98" i="1"/>
  <c r="AB98" i="1"/>
  <c r="AK98" i="1" s="1"/>
  <c r="AD96" i="1"/>
  <c r="AB96" i="1"/>
  <c r="AK96" i="1" s="1"/>
  <c r="AF158" i="1" l="1"/>
  <c r="AH158" i="1"/>
  <c r="AF156" i="1"/>
  <c r="AF152" i="1"/>
  <c r="AF100" i="1"/>
  <c r="AF112" i="1"/>
  <c r="AF24" i="1"/>
  <c r="AF32" i="1"/>
  <c r="AH156" i="1"/>
  <c r="AK152" i="1"/>
  <c r="AH32" i="1"/>
  <c r="AF150" i="1"/>
  <c r="AH150" i="1"/>
  <c r="AF146" i="1"/>
  <c r="AH148" i="1"/>
  <c r="AF148" i="1"/>
  <c r="AF138" i="1"/>
  <c r="AF142" i="1"/>
  <c r="AF144" i="1"/>
  <c r="AH144" i="1"/>
  <c r="AF140" i="1"/>
  <c r="AF136" i="1"/>
  <c r="AF134" i="1"/>
  <c r="AF132" i="1"/>
  <c r="AH130" i="1"/>
  <c r="AF130" i="1"/>
  <c r="AF128" i="1"/>
  <c r="AF126" i="1"/>
  <c r="AF124" i="1"/>
  <c r="AH124" i="1"/>
  <c r="AH146" i="1"/>
  <c r="AH142" i="1"/>
  <c r="AH140" i="1"/>
  <c r="AH138" i="1"/>
  <c r="AH136" i="1"/>
  <c r="AH134" i="1"/>
  <c r="AH132" i="1"/>
  <c r="AH128" i="1"/>
  <c r="AH126" i="1"/>
  <c r="AF122" i="1"/>
  <c r="AF120" i="1"/>
  <c r="AF118" i="1"/>
  <c r="AF116" i="1"/>
  <c r="AH116" i="1"/>
  <c r="AF114" i="1"/>
  <c r="AH122" i="1"/>
  <c r="AK120" i="1"/>
  <c r="AH118" i="1"/>
  <c r="AH114" i="1"/>
  <c r="AH112" i="1"/>
  <c r="AF110" i="1"/>
  <c r="AF108" i="1"/>
  <c r="AF106" i="1"/>
  <c r="AH106" i="1"/>
  <c r="AF104" i="1"/>
  <c r="AF102" i="1"/>
  <c r="AF98" i="1"/>
  <c r="AF96" i="1"/>
  <c r="AH96" i="1"/>
  <c r="AK110" i="1"/>
  <c r="AH108" i="1"/>
  <c r="AH104" i="1"/>
  <c r="AH102" i="1"/>
  <c r="AH100" i="1"/>
  <c r="AH98" i="1"/>
  <c r="AL118" i="1" l="1"/>
  <c r="AL146" i="1"/>
  <c r="AL96" i="1"/>
  <c r="AD94" i="1"/>
  <c r="AB94" i="1"/>
  <c r="AK94" i="1" s="1"/>
  <c r="AD92" i="1"/>
  <c r="AB92" i="1"/>
  <c r="AK92" i="1" s="1"/>
  <c r="AD90" i="1"/>
  <c r="AB90" i="1"/>
  <c r="AK90" i="1" s="1"/>
  <c r="AD88" i="1"/>
  <c r="AB88" i="1"/>
  <c r="AK88" i="1" s="1"/>
  <c r="AD86" i="1"/>
  <c r="AB86" i="1"/>
  <c r="AK86" i="1" s="1"/>
  <c r="AD84" i="1"/>
  <c r="AB84" i="1"/>
  <c r="AK84" i="1" s="1"/>
  <c r="AD82" i="1"/>
  <c r="AB82" i="1"/>
  <c r="AK82" i="1" s="1"/>
  <c r="AD80" i="1"/>
  <c r="AB80" i="1"/>
  <c r="AK80" i="1" s="1"/>
  <c r="AD78" i="1"/>
  <c r="AB78" i="1"/>
  <c r="AK78" i="1" s="1"/>
  <c r="AD76" i="1"/>
  <c r="AB76" i="1"/>
  <c r="AK76" i="1" s="1"/>
  <c r="AD74" i="1"/>
  <c r="AB74" i="1"/>
  <c r="AK74" i="1" s="1"/>
  <c r="AD72" i="1"/>
  <c r="AB72" i="1"/>
  <c r="AH72" i="1" s="1"/>
  <c r="AD70" i="1"/>
  <c r="AB70" i="1"/>
  <c r="AK70" i="1" s="1"/>
  <c r="AD68" i="1"/>
  <c r="AB68" i="1"/>
  <c r="AK68" i="1" s="1"/>
  <c r="AD66" i="1"/>
  <c r="AB66" i="1"/>
  <c r="AK66" i="1" s="1"/>
  <c r="AD64" i="1"/>
  <c r="AB64" i="1"/>
  <c r="AK64" i="1" s="1"/>
  <c r="AF72" i="1" l="1"/>
  <c r="AF80" i="1"/>
  <c r="AF94" i="1"/>
  <c r="AH94" i="1"/>
  <c r="AH92" i="1"/>
  <c r="AF92" i="1"/>
  <c r="AF90" i="1"/>
  <c r="AF88" i="1"/>
  <c r="AH88" i="1"/>
  <c r="AF86" i="1"/>
  <c r="AF84" i="1"/>
  <c r="AF82" i="1"/>
  <c r="AH82" i="1"/>
  <c r="AH90" i="1"/>
  <c r="AH86" i="1"/>
  <c r="AH84" i="1"/>
  <c r="AF78" i="1"/>
  <c r="AH78" i="1"/>
  <c r="AF76" i="1"/>
  <c r="AH76" i="1"/>
  <c r="AF74" i="1"/>
  <c r="AH74" i="1"/>
  <c r="AH80" i="1"/>
  <c r="AK72" i="1"/>
  <c r="AF70" i="1"/>
  <c r="AH70" i="1"/>
  <c r="AF68" i="1"/>
  <c r="AF66" i="1"/>
  <c r="AF64" i="1"/>
  <c r="AH64" i="1"/>
  <c r="AH68" i="1"/>
  <c r="AH66" i="1"/>
  <c r="AB28" i="1"/>
  <c r="AD28" i="1"/>
  <c r="AB26" i="1"/>
  <c r="AK26" i="1" s="1"/>
  <c r="AD26" i="1"/>
  <c r="AF26" i="1" l="1"/>
  <c r="AL82" i="1"/>
  <c r="AL72" i="1"/>
  <c r="AL64" i="1"/>
  <c r="AF28" i="1"/>
  <c r="AK28" i="1"/>
  <c r="AH28" i="1"/>
  <c r="AH26" i="1"/>
  <c r="AB44" i="1"/>
  <c r="AK44" i="1" s="1"/>
  <c r="AB48" i="1"/>
  <c r="AH48" i="1" s="1"/>
  <c r="AB50" i="1"/>
  <c r="AH50" i="1" s="1"/>
  <c r="AB52" i="1"/>
  <c r="AK52" i="1" s="1"/>
  <c r="AB54" i="1"/>
  <c r="AK54" i="1" s="1"/>
  <c r="AB56" i="1"/>
  <c r="AH56" i="1" s="1"/>
  <c r="AB58" i="1"/>
  <c r="AK58" i="1" s="1"/>
  <c r="AD44" i="1"/>
  <c r="AD48" i="1"/>
  <c r="AD50" i="1"/>
  <c r="AD52" i="1"/>
  <c r="AD54" i="1"/>
  <c r="AD56" i="1"/>
  <c r="AD58" i="1"/>
  <c r="AD40" i="1"/>
  <c r="AB40" i="1"/>
  <c r="AH40" i="1" s="1"/>
  <c r="AH44" i="1" l="1"/>
  <c r="AF44" i="1"/>
  <c r="AF58" i="1"/>
  <c r="AF40" i="1"/>
  <c r="AF48" i="1"/>
  <c r="AH58" i="1"/>
  <c r="AF56" i="1"/>
  <c r="AF52" i="1"/>
  <c r="AF50" i="1"/>
  <c r="AK50" i="1"/>
  <c r="AK48" i="1"/>
  <c r="AH52" i="1"/>
  <c r="AF54" i="1"/>
  <c r="AH54" i="1"/>
  <c r="AK56" i="1"/>
  <c r="AK40" i="1"/>
  <c r="E290" i="1"/>
  <c r="AD18" i="1" l="1"/>
  <c r="AB18" i="1"/>
  <c r="AK18" i="1" s="1"/>
  <c r="AD16" i="1"/>
  <c r="AB16" i="1"/>
  <c r="AK16" i="1" s="1"/>
  <c r="AF18" i="1" l="1"/>
  <c r="AF16" i="1"/>
  <c r="AH16" i="1"/>
  <c r="AH18" i="1"/>
  <c r="AD36" i="1" l="1"/>
  <c r="AB36" i="1"/>
  <c r="AK36" i="1" s="1"/>
  <c r="AD22" i="1"/>
  <c r="AB22" i="1"/>
  <c r="AK22" i="1" s="1"/>
  <c r="AD20" i="1"/>
  <c r="AB20" i="1"/>
  <c r="AK20" i="1" s="1"/>
  <c r="AD34" i="1"/>
  <c r="AB34" i="1"/>
  <c r="AK34" i="1" s="1"/>
  <c r="AF34" i="1" l="1"/>
  <c r="AF22" i="1"/>
  <c r="AF36" i="1"/>
  <c r="AF20" i="1"/>
  <c r="AH36" i="1"/>
  <c r="AH22" i="1"/>
  <c r="AH20" i="1"/>
  <c r="AH34" i="1"/>
  <c r="AH290" i="1" l="1"/>
</calcChain>
</file>

<file path=xl/sharedStrings.xml><?xml version="1.0" encoding="utf-8"?>
<sst xmlns="http://schemas.openxmlformats.org/spreadsheetml/2006/main" count="328" uniqueCount="150">
  <si>
    <t>Сформировано в системе СТАР - универсальном сервисе для работы с закупками РФ</t>
  </si>
  <si>
    <t>ПРОТОКОЛ_x000D_
ПО ФОРМИРОВАНИЮ НАЧАЛЬНОЙ (МАКСИМАЛЬНОЙ)_x000D_
ЦЕНЫ КОНТРАКТА</t>
  </si>
  <si>
    <t>Используемый метод определения НМЦК с обоснованием: Для расчета цены контракта используется метод сопоставимых рыночных цен (анализ рынка). Расчет производился на основании приказа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</t>
  </si>
  <si>
    <t>№ п/п</t>
  </si>
  <si>
    <t>Наименование товара</t>
  </si>
  <si>
    <t>Источник1</t>
  </si>
  <si>
    <t>Источник2</t>
  </si>
  <si>
    <t>Источник3</t>
  </si>
  <si>
    <t>Источник4</t>
  </si>
  <si>
    <t>Источник5</t>
  </si>
  <si>
    <t>Ср. ар. цена за ед. изм., руб._x000D_
 &lt;ц&gt;</t>
  </si>
  <si>
    <t>Цена с учетом понижающего коэфф. в соответствии с выделенным лимитом финанс.</t>
  </si>
  <si>
    <t xml:space="preserve">Ср. кв. откл. </t>
  </si>
  <si>
    <t>Коэфф. вариации</t>
  </si>
  <si>
    <t>Н(М)ЦК, руб.</t>
  </si>
  <si>
    <t>Цена за ед. изм. с округлением (руб.)</t>
  </si>
  <si>
    <t>-</t>
  </si>
  <si>
    <t>Итого</t>
  </si>
  <si>
    <t>Величина начальной (максимальной) цены контракта составляет 253103 (двести пятьдесят три тысяча сто три) рубля 33 копейки.</t>
  </si>
  <si>
    <t>Количество бортов</t>
  </si>
  <si>
    <t>Тренировка (десантников) Иркутск, Киренск, Нижнеудинск</t>
  </si>
  <si>
    <t>Тренировка (десантников) Братск, Усть-Кут</t>
  </si>
  <si>
    <t>Нижнеудиск</t>
  </si>
  <si>
    <t>Нижнеудинск., Железногорск, Усть - кут</t>
  </si>
  <si>
    <t>АН-2</t>
  </si>
  <si>
    <t>Ми-8</t>
  </si>
  <si>
    <t>МИ-8</t>
  </si>
  <si>
    <t>ЛМ</t>
  </si>
  <si>
    <t>1</t>
  </si>
  <si>
    <t>3</t>
  </si>
  <si>
    <t>2</t>
  </si>
  <si>
    <t>Мониторинг Казачинское, Киренск</t>
  </si>
  <si>
    <t>Мониторинг Качуг, Жигалово, Усть-Уда</t>
  </si>
  <si>
    <t>Качуг, жигалово, Уть-Уда</t>
  </si>
  <si>
    <t>Иркутск</t>
  </si>
  <si>
    <t xml:space="preserve">Качуг </t>
  </si>
  <si>
    <t>Тренировка (парашютистов) Железногорск-Илимский</t>
  </si>
  <si>
    <t>Оек,</t>
  </si>
  <si>
    <t>Цена за ед. с НДС, руб. /</t>
  </si>
  <si>
    <t xml:space="preserve"> Усть - Уда, Оёк</t>
  </si>
  <si>
    <t>Братск, Усть-Илимск, Чуна</t>
  </si>
  <si>
    <t>костюм</t>
  </si>
  <si>
    <t>брезентовые перчатки</t>
  </si>
  <si>
    <t>перчатки ПВХ с напылением</t>
  </si>
  <si>
    <t xml:space="preserve">Аэрозоль от комаров и клещей </t>
  </si>
  <si>
    <t>каска</t>
  </si>
  <si>
    <t>респираторы</t>
  </si>
  <si>
    <t>очки</t>
  </si>
  <si>
    <t>лопаты</t>
  </si>
  <si>
    <t>топор</t>
  </si>
  <si>
    <t>Ранцевый огнетушитель</t>
  </si>
  <si>
    <t>Ёмкость 1000 литров</t>
  </si>
  <si>
    <t>РДВ 30</t>
  </si>
  <si>
    <t>РДВ 100</t>
  </si>
  <si>
    <t>аппарат зажигательный АЗ-4</t>
  </si>
  <si>
    <t>Сапоги термостойкие кожанные</t>
  </si>
  <si>
    <t>Отправлено в министерство 25.02.2020</t>
  </si>
  <si>
    <t>Канцелярия</t>
  </si>
  <si>
    <t>Качуг, Братск, Усть-Кут, Железногорск-Илимский, Уть-Илимск</t>
  </si>
  <si>
    <t>Иркутск, Нижнеудинск, Усть-Кут,Киренск</t>
  </si>
  <si>
    <t>Коврик туристический</t>
  </si>
  <si>
    <t>Вкладыш в спальный мешок</t>
  </si>
  <si>
    <t>Фонарь налобный</t>
  </si>
  <si>
    <t>Полог марлевый</t>
  </si>
  <si>
    <t>Палатка 4х местная</t>
  </si>
  <si>
    <t>Котелок с крышкой</t>
  </si>
  <si>
    <t>Канистра для ГСМ</t>
  </si>
  <si>
    <t>Канистра для продуктов</t>
  </si>
  <si>
    <t>Ведро эмалированное</t>
  </si>
  <si>
    <t>Казан с крышкой</t>
  </si>
  <si>
    <t>Фляга армейская с чехлом</t>
  </si>
  <si>
    <t>Бензопила</t>
  </si>
  <si>
    <t>Генератор СВАТ</t>
  </si>
  <si>
    <t>Мотопомпа</t>
  </si>
  <si>
    <t>Пильная цепь</t>
  </si>
  <si>
    <t>Напильник круглый</t>
  </si>
  <si>
    <t>Масло для бензопил</t>
  </si>
  <si>
    <t>Свечи для бензопил</t>
  </si>
  <si>
    <t>Пильная цепь на Штиль</t>
  </si>
  <si>
    <t>Шина для бензопилы Штиль 361</t>
  </si>
  <si>
    <t>Фильтр на штиль 361</t>
  </si>
  <si>
    <t>Фильтр возд к генератору</t>
  </si>
  <si>
    <t>Напильник круглый 5,2 мм</t>
  </si>
  <si>
    <t>Свеча зажигания к генератору</t>
  </si>
  <si>
    <t>Пильная цепь на штиль 180</t>
  </si>
  <si>
    <t>ДТ Летнее</t>
  </si>
  <si>
    <t>ДТ Зимнее</t>
  </si>
  <si>
    <t xml:space="preserve">Бензин </t>
  </si>
  <si>
    <t>51.5</t>
  </si>
  <si>
    <t>Продуты питания</t>
  </si>
  <si>
    <t>соль, сахар, масло растительное, специи, консервы мясные, консервы рыбные, молоко сгущеное, сливки, крупы, макароны, чай</t>
  </si>
  <si>
    <t>Примечание</t>
  </si>
  <si>
    <t>Коврик, туристический, вкладыш в спальный мешок, фонарь налобный, полог марлевый, палатка 4х местная, котелок с крышкой, канистра для ГСМ, канистра для продуктов, ведро эмалированное, казан с крышкой, фляга армейская с чехлом</t>
  </si>
  <si>
    <t>Табарное / туристическое имущество</t>
  </si>
  <si>
    <t>Бензоэлектротехника и запасные части к ним</t>
  </si>
  <si>
    <t>Бензопилы, мотопомпы, генераторы, цепи для пил, шины для пил, фильтра, свечи для пил, масло для пил, напильники для цепей</t>
  </si>
  <si>
    <t>Медикаменты</t>
  </si>
  <si>
    <t>Авиационные услуги КШУ</t>
  </si>
  <si>
    <t>Каски, распираторы, очки защитные, большие саперные лопаты, топоры</t>
  </si>
  <si>
    <t xml:space="preserve">Амоксициллин, тбл 500мг № 20                      
Анальгин, тбл 500 мг № 10
Ацетилсалициловая кислота, тбл 500мг № 10          
Беллалгин, тбл  № 10                      
Бинт марлевый стерильный 5мх7                             
Бинт марлевый стерильный 7мх14                           
Бриллиантовый зеленый спирт р-р 1% 3мл (карандаш)
Бромгексин, тбл 8 мг № 20                             
Валидол, тбл 60мг № 1                                    
Дибазол, тбл 20 мг № 10                            
Доксициклин, капс.100 мг № 10                       
Йод, спирт.р-р 5% 3мл (карандаш)                     
Кетанов, тбл 10 мг № 10                              
Корвалол 25 мл 
Кордиамин 25мл                                     
Левомицетин, тбл 500мг № 10                         
Лейкопластырь Верофарм бакт 2.3х7.2              
Лейкопластырь Верофарм лент 1х500                
Лейкопластырь Верофарм лент 2х500                
Парацетомол, тбл 500мг №10
Сульфацил-натрий буфус 20% 10 мл                  
Активированный уголь, тбл 250мг № 10             
Лоперамид, капсулы 2мг № 20  
Марля медицинская (5 метр)                                        
Бинт эластичный 3 метра
Шприц 2мг
</t>
  </si>
  <si>
    <t>Элетронные ваучеры (связь)</t>
  </si>
  <si>
    <t>Автошины 12.00-18</t>
  </si>
  <si>
    <t>Автошины 225/75R16</t>
  </si>
  <si>
    <t>Автошины диаметр 15</t>
  </si>
  <si>
    <t xml:space="preserve"> аккумуляторные батареи к радиостанциям и зарядные устройства к радиостанциям
</t>
  </si>
  <si>
    <t>нет представлено</t>
  </si>
  <si>
    <t>Воздуходувки</t>
  </si>
  <si>
    <t>Канистра для воды 10 литров</t>
  </si>
  <si>
    <t>Фонарик</t>
  </si>
  <si>
    <t>Верхонки</t>
  </si>
  <si>
    <t>Спальник</t>
  </si>
  <si>
    <t>Таборное имущество</t>
  </si>
  <si>
    <t>Кол-во часов/штук</t>
  </si>
  <si>
    <t>Коврики туристические, вкладыш в спальный мешок, фонарь налобный, палатки 4х местная, котелок с крышкой, канистра для ГСМ, канистра для продуктов, топоры, очки защитные, респираторы, верхонки, спальники, каски, лопаты саперные</t>
  </si>
  <si>
    <t>Гидропульт металический</t>
  </si>
  <si>
    <t>Фильтр с трубкой к аппарату зажигальному АЗ-4</t>
  </si>
  <si>
    <t>Качуг, Братск, Усть-Кут, Железногорск-Илимский, Усть-Илимск</t>
  </si>
  <si>
    <t>4</t>
  </si>
  <si>
    <t>СУР</t>
  </si>
  <si>
    <t>Спусковые перчатки</t>
  </si>
  <si>
    <t xml:space="preserve">компьютерная техника и периферийного оборудования </t>
  </si>
  <si>
    <t>компьютера в сборе, МФУ, батарейки, кабеля, инструбент для точных работ, измерительные приборы, инструмент для работы с сетевым кабелем, инструмент для ПК, картриджи, клавиатура+мыш, кабеля.</t>
  </si>
  <si>
    <t>5</t>
  </si>
  <si>
    <t>Оказание авиационных услуг (лесоавиационных работ) с использованием  самолетов типа Ан – 2 с экипажем для мониторинга (авиапатрулирования)  пожарной опасности, тушения лесных пожаров и проведении воздушных тренировок на территории Иркутской области в 2021, 2022, 2023 году</t>
  </si>
  <si>
    <t xml:space="preserve">4 ЛМ  г. Братск, г. Нижнеудинск, г. Тайшет, пгт Октябрьское 320 час </t>
  </si>
  <si>
    <t>5 ЛМ с. Оёк, п. Усть – Уда, г. Усть – Кут, г. Киренск, с. Казачинское 460 часов</t>
  </si>
  <si>
    <t>Государственное задание №2 от 29.12.2020 года областному государственному автономному учреждению «Иркутская база авиационной охраны лесов» на 2021 год и плановый период 2022 и 2023 годов.</t>
  </si>
  <si>
    <t>Соглашение о предоставлениии субсидии на финансовое обеспечение выполнения государственного задания на выполнение работ Министерства лесного комплекса и АУ Иркутская авиабаза</t>
  </si>
  <si>
    <t>Коды БК</t>
  </si>
  <si>
    <t>Субсидии предоставляются в пределах лимитов бюджетных обязательств, доведенных учредителю как получателю средств областного бюджета по кодам классификации расходов бюджетов РФ, в следующем размере:</t>
  </si>
  <si>
    <t>Объем часов</t>
  </si>
  <si>
    <t>Мониторинг (средства Областного бюджета)</t>
  </si>
  <si>
    <t>Тушение (средства Федерального бюджета)</t>
  </si>
  <si>
    <t>Наименование работ</t>
  </si>
  <si>
    <t>Средняя цена летного часа</t>
  </si>
  <si>
    <t>Стоимость</t>
  </si>
  <si>
    <t>Тренировка парашютистов (средства Федерального бюджета)</t>
  </si>
  <si>
    <t>9</t>
  </si>
  <si>
    <t>7</t>
  </si>
  <si>
    <t>Трепнировка АН 2</t>
  </si>
  <si>
    <t>Закупка средств связи и навигации</t>
  </si>
  <si>
    <t>Закупка квадрокоптеров, компьютеров, перефирийного оборудования и комплектующих к ним</t>
  </si>
  <si>
    <t>Закупка таборного имущества согласно техническому заданию</t>
  </si>
  <si>
    <t>Автобус вахтовый Урал NEXT 32551-5013-71Е5</t>
  </si>
  <si>
    <t>Оказание авиационных услуг (лесоавиационных работ) с использованием  самолетов типа Ан – 2 с экипажем для мониторинга (авиапатрулирования)  пожарной опасности, тушения лесных пожаров и проведении воздушных тренировок на территории Иркутской области в 2021</t>
  </si>
  <si>
    <t xml:space="preserve">5 ЛМ с. Оёк, п. Усть – Уда, г. Усть – Кут, г. Киренск, с. Казачинское </t>
  </si>
  <si>
    <t>оказание авиационных услуг для выполнения лесоавиационных работ с использованием вертолёта типа Ми – 8  с экипажем для тушения лесных пожаров и проведения воздушных тренировок ПДПС.</t>
  </si>
  <si>
    <t>Лодка с мотором</t>
  </si>
  <si>
    <t>усл. ед.</t>
  </si>
  <si>
    <t>Канцтовары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</si>
</sst>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 x14ac:knownFonts="1">
    <font>
      <sz val="11"/>
      <color theme="1"/>
      <name val="Calibri"/>
      <family val="2"/>
      <scheme val="minor"/>
    </font>
    <font>
      <b/>
      <sz val="12"/>
      <color rgb="FFFFFFFF"/>
      <name val="Times New Roman"/>
      <family val="1"/>
      <charset val="204"/>
    </font>
    <font>
      <sz val="9.75"/>
      <color rgb="FF000000"/>
      <name val="Times New Roman"/>
      <family val="1"/>
      <charset val="204"/>
    </font>
    <font>
      <b/>
      <sz val="9.75"/>
      <color rgb="FF000000"/>
      <name val="Times New Roman"/>
      <family val="1"/>
      <charset val="204"/>
    </font>
    <font>
      <u/>
      <sz val="8"/>
      <color rgb="FF5D7C9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.7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.7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36609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5">
    <xf numFmtId="0" fontId="0" fillId="0" borderId="0" xfId="0"/>
    <xf numFmtId="0" fontId="2" fillId="0" borderId="0" xfId="0" applyNumberFormat="1" applyFont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2" fillId="10" borderId="25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" fontId="2" fillId="11" borderId="14" xfId="0" applyNumberFormat="1" applyFont="1" applyFill="1" applyBorder="1" applyAlignment="1">
      <alignment horizontal="center" vertical="center"/>
    </xf>
    <xf numFmtId="4" fontId="2" fillId="11" borderId="15" xfId="0" applyNumberFormat="1" applyFont="1" applyFill="1" applyBorder="1" applyAlignment="1">
      <alignment horizontal="center" vertical="center"/>
    </xf>
    <xf numFmtId="4" fontId="2" fillId="11" borderId="9" xfId="0" applyNumberFormat="1" applyFont="1" applyFill="1" applyBorder="1" applyAlignment="1">
      <alignment horizontal="center" vertical="center"/>
    </xf>
    <xf numFmtId="49" fontId="2" fillId="12" borderId="17" xfId="0" applyNumberFormat="1" applyFont="1" applyFill="1" applyBorder="1" applyAlignment="1">
      <alignment horizontal="center" vertical="center" wrapText="1"/>
    </xf>
    <xf numFmtId="4" fontId="2" fillId="12" borderId="17" xfId="0" applyNumberFormat="1" applyFont="1" applyFill="1" applyBorder="1" applyAlignment="1">
      <alignment horizontal="center" vertical="center"/>
    </xf>
    <xf numFmtId="4" fontId="3" fillId="12" borderId="17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vertical="center" wrapText="1"/>
    </xf>
    <xf numFmtId="0" fontId="2" fillId="3" borderId="4" xfId="0" applyNumberFormat="1" applyFont="1" applyFill="1" applyBorder="1" applyAlignment="1">
      <alignment vertical="center" wrapText="1"/>
    </xf>
    <xf numFmtId="0" fontId="2" fillId="3" borderId="5" xfId="0" applyNumberFormat="1" applyFont="1" applyFill="1" applyBorder="1" applyAlignment="1">
      <alignment vertical="center" wrapText="1"/>
    </xf>
    <xf numFmtId="0" fontId="2" fillId="3" borderId="6" xfId="0" applyNumberFormat="1" applyFont="1" applyFill="1" applyBorder="1" applyAlignment="1">
      <alignment vertical="center" wrapText="1"/>
    </xf>
    <xf numFmtId="4" fontId="2" fillId="15" borderId="14" xfId="0" applyNumberFormat="1" applyFont="1" applyFill="1" applyBorder="1" applyAlignment="1">
      <alignment horizontal="center" vertical="center"/>
    </xf>
    <xf numFmtId="4" fontId="2" fillId="15" borderId="15" xfId="0" applyNumberFormat="1" applyFont="1" applyFill="1" applyBorder="1" applyAlignment="1">
      <alignment horizontal="center" vertical="center"/>
    </xf>
    <xf numFmtId="4" fontId="2" fillId="15" borderId="9" xfId="0" applyNumberFormat="1" applyFont="1" applyFill="1" applyBorder="1" applyAlignment="1">
      <alignment horizontal="center" vertical="center"/>
    </xf>
    <xf numFmtId="49" fontId="2" fillId="15" borderId="17" xfId="0" applyNumberFormat="1" applyFont="1" applyFill="1" applyBorder="1" applyAlignment="1">
      <alignment horizontal="center" vertical="center" wrapText="1"/>
    </xf>
    <xf numFmtId="4" fontId="2" fillId="15" borderId="17" xfId="0" applyNumberFormat="1" applyFont="1" applyFill="1" applyBorder="1" applyAlignment="1">
      <alignment horizontal="center" vertical="center"/>
    </xf>
    <xf numFmtId="4" fontId="6" fillId="15" borderId="17" xfId="0" applyNumberFormat="1" applyFont="1" applyFill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 wrapText="1"/>
    </xf>
    <xf numFmtId="4" fontId="2" fillId="15" borderId="17" xfId="0" applyNumberFormat="1" applyFont="1" applyFill="1" applyBorder="1" applyAlignment="1">
      <alignment horizontal="center" vertical="center" wrapText="1"/>
    </xf>
    <xf numFmtId="49" fontId="4" fillId="15" borderId="17" xfId="0" applyNumberFormat="1" applyFont="1" applyFill="1" applyBorder="1" applyAlignment="1">
      <alignment horizontal="center" vertical="center" wrapText="1"/>
    </xf>
    <xf numFmtId="4" fontId="2" fillId="12" borderId="17" xfId="0" applyNumberFormat="1" applyFont="1" applyFill="1" applyBorder="1" applyAlignment="1">
      <alignment horizontal="center" vertical="center" wrapText="1"/>
    </xf>
    <xf numFmtId="49" fontId="4" fillId="12" borderId="17" xfId="0" applyNumberFormat="1" applyFont="1" applyFill="1" applyBorder="1" applyAlignment="1">
      <alignment horizontal="center" vertical="center" wrapText="1"/>
    </xf>
    <xf numFmtId="4" fontId="2" fillId="12" borderId="0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vertical="center" wrapText="1"/>
    </xf>
    <xf numFmtId="0" fontId="2" fillId="3" borderId="9" xfId="0" applyNumberFormat="1" applyFont="1" applyFill="1" applyBorder="1" applyAlignment="1">
      <alignment vertical="center" wrapText="1"/>
    </xf>
    <xf numFmtId="4" fontId="2" fillId="16" borderId="25" xfId="0" applyNumberFormat="1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wrapText="1"/>
    </xf>
    <xf numFmtId="0" fontId="0" fillId="10" borderId="3" xfId="0" applyFill="1" applyBorder="1" applyAlignment="1">
      <alignment horizontal="center" wrapText="1"/>
    </xf>
    <xf numFmtId="0" fontId="0" fillId="10" borderId="0" xfId="0" applyFill="1"/>
    <xf numFmtId="0" fontId="2" fillId="0" borderId="2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3" xfId="0" applyNumberFormat="1" applyFont="1" applyBorder="1" applyAlignment="1">
      <alignment wrapText="1"/>
    </xf>
    <xf numFmtId="0" fontId="2" fillId="0" borderId="4" xfId="0" applyNumberFormat="1" applyFont="1" applyBorder="1" applyAlignment="1">
      <alignment wrapText="1"/>
    </xf>
    <xf numFmtId="0" fontId="2" fillId="0" borderId="5" xfId="0" applyNumberFormat="1" applyFont="1" applyBorder="1" applyAlignment="1">
      <alignment wrapText="1"/>
    </xf>
    <xf numFmtId="0" fontId="2" fillId="0" borderId="6" xfId="0" applyNumberFormat="1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2" fontId="9" fillId="0" borderId="0" xfId="0" applyNumberFormat="1" applyFont="1"/>
    <xf numFmtId="1" fontId="9" fillId="0" borderId="8" xfId="0" applyNumberFormat="1" applyFont="1" applyBorder="1" applyAlignment="1">
      <alignment horizontal="left" vertical="center"/>
    </xf>
    <xf numFmtId="164" fontId="9" fillId="0" borderId="8" xfId="0" applyNumberFormat="1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left" vertical="center"/>
    </xf>
    <xf numFmtId="164" fontId="10" fillId="0" borderId="8" xfId="0" applyNumberFormat="1" applyFont="1" applyBorder="1" applyAlignment="1">
      <alignment horizontal="center" wrapText="1"/>
    </xf>
    <xf numFmtId="2" fontId="9" fillId="0" borderId="8" xfId="0" applyNumberFormat="1" applyFont="1" applyBorder="1" applyAlignment="1">
      <alignment wrapText="1"/>
    </xf>
    <xf numFmtId="2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0" fillId="0" borderId="37" xfId="0" applyBorder="1"/>
    <xf numFmtId="0" fontId="0" fillId="0" borderId="38" xfId="0" applyBorder="1"/>
    <xf numFmtId="49" fontId="2" fillId="0" borderId="0" xfId="0" applyNumberFormat="1" applyFont="1" applyBorder="1" applyAlignment="1">
      <alignment horizontal="center" vertical="center" wrapText="1"/>
    </xf>
    <xf numFmtId="49" fontId="4" fillId="9" borderId="21" xfId="0" applyNumberFormat="1" applyFont="1" applyFill="1" applyBorder="1" applyAlignment="1">
      <alignment horizontal="center" vertical="center" wrapText="1"/>
    </xf>
    <xf numFmtId="49" fontId="4" fillId="9" borderId="23" xfId="0" applyNumberFormat="1" applyFont="1" applyFill="1" applyBorder="1" applyAlignment="1">
      <alignment horizontal="center" vertical="center" wrapText="1"/>
    </xf>
    <xf numFmtId="4" fontId="2" fillId="15" borderId="2" xfId="0" applyNumberFormat="1" applyFont="1" applyFill="1" applyBorder="1" applyAlignment="1">
      <alignment horizontal="center" vertical="center"/>
    </xf>
    <xf numFmtId="4" fontId="2" fillId="15" borderId="13" xfId="0" applyNumberFormat="1" applyFont="1" applyFill="1" applyBorder="1" applyAlignment="1">
      <alignment horizontal="center" vertical="center"/>
    </xf>
    <xf numFmtId="49" fontId="2" fillId="15" borderId="2" xfId="0" applyNumberFormat="1" applyFont="1" applyFill="1" applyBorder="1" applyAlignment="1">
      <alignment horizontal="center" vertical="center" wrapText="1"/>
    </xf>
    <xf numFmtId="49" fontId="2" fillId="15" borderId="13" xfId="0" applyNumberFormat="1" applyFont="1" applyFill="1" applyBorder="1" applyAlignment="1">
      <alignment horizontal="center" vertical="center" wrapText="1"/>
    </xf>
    <xf numFmtId="4" fontId="2" fillId="15" borderId="2" xfId="0" applyNumberFormat="1" applyFont="1" applyFill="1" applyBorder="1" applyAlignment="1">
      <alignment horizontal="center" vertical="center" wrapText="1"/>
    </xf>
    <xf numFmtId="4" fontId="2" fillId="15" borderId="13" xfId="0" applyNumberFormat="1" applyFont="1" applyFill="1" applyBorder="1" applyAlignment="1">
      <alignment horizontal="center" vertical="center" wrapText="1"/>
    </xf>
    <xf numFmtId="49" fontId="2" fillId="15" borderId="14" xfId="0" applyNumberFormat="1" applyFont="1" applyFill="1" applyBorder="1" applyAlignment="1">
      <alignment horizontal="center" vertical="center" wrapText="1"/>
    </xf>
    <xf numFmtId="49" fontId="2" fillId="15" borderId="15" xfId="0" applyNumberFormat="1" applyFont="1" applyFill="1" applyBorder="1" applyAlignment="1">
      <alignment horizontal="center" vertical="center" wrapText="1"/>
    </xf>
    <xf numFmtId="49" fontId="2" fillId="15" borderId="9" xfId="0" applyNumberFormat="1" applyFont="1" applyFill="1" applyBorder="1" applyAlignment="1">
      <alignment horizontal="center" vertical="center" wrapText="1"/>
    </xf>
    <xf numFmtId="49" fontId="2" fillId="15" borderId="16" xfId="0" applyNumberFormat="1" applyFont="1" applyFill="1" applyBorder="1" applyAlignment="1">
      <alignment horizontal="center" vertical="center" wrapText="1"/>
    </xf>
    <xf numFmtId="49" fontId="2" fillId="15" borderId="17" xfId="0" applyNumberFormat="1" applyFont="1" applyFill="1" applyBorder="1" applyAlignment="1">
      <alignment horizontal="center" vertical="center" wrapText="1"/>
    </xf>
    <xf numFmtId="49" fontId="2" fillId="15" borderId="18" xfId="0" applyNumberFormat="1" applyFont="1" applyFill="1" applyBorder="1" applyAlignment="1">
      <alignment horizontal="center" vertical="center" wrapText="1"/>
    </xf>
    <xf numFmtId="4" fontId="2" fillId="15" borderId="14" xfId="0" applyNumberFormat="1" applyFont="1" applyFill="1" applyBorder="1" applyAlignment="1">
      <alignment horizontal="center" vertical="center"/>
    </xf>
    <xf numFmtId="4" fontId="2" fillId="15" borderId="15" xfId="0" applyNumberFormat="1" applyFont="1" applyFill="1" applyBorder="1" applyAlignment="1">
      <alignment horizontal="center" vertical="center"/>
    </xf>
    <xf numFmtId="4" fontId="2" fillId="15" borderId="9" xfId="0" applyNumberFormat="1" applyFont="1" applyFill="1" applyBorder="1" applyAlignment="1">
      <alignment horizontal="center" vertical="center"/>
    </xf>
    <xf numFmtId="4" fontId="2" fillId="15" borderId="16" xfId="0" applyNumberFormat="1" applyFont="1" applyFill="1" applyBorder="1" applyAlignment="1">
      <alignment horizontal="center" vertical="center"/>
    </xf>
    <xf numFmtId="4" fontId="2" fillId="15" borderId="17" xfId="0" applyNumberFormat="1" applyFont="1" applyFill="1" applyBorder="1" applyAlignment="1">
      <alignment horizontal="center" vertical="center"/>
    </xf>
    <xf numFmtId="4" fontId="2" fillId="15" borderId="18" xfId="0" applyNumberFormat="1" applyFont="1" applyFill="1" applyBorder="1" applyAlignment="1">
      <alignment horizontal="center" vertical="center"/>
    </xf>
    <xf numFmtId="4" fontId="2" fillId="15" borderId="19" xfId="0" applyNumberFormat="1" applyFont="1" applyFill="1" applyBorder="1" applyAlignment="1">
      <alignment horizontal="center" vertical="center"/>
    </xf>
    <xf numFmtId="4" fontId="2" fillId="15" borderId="20" xfId="0" applyNumberFormat="1" applyFont="1" applyFill="1" applyBorder="1" applyAlignment="1">
      <alignment horizontal="center" vertical="center"/>
    </xf>
    <xf numFmtId="4" fontId="2" fillId="15" borderId="7" xfId="0" applyNumberFormat="1" applyFont="1" applyFill="1" applyBorder="1" applyAlignment="1">
      <alignment horizontal="center" vertical="center"/>
    </xf>
    <xf numFmtId="4" fontId="2" fillId="15" borderId="24" xfId="0" applyNumberFormat="1" applyFont="1" applyFill="1" applyBorder="1" applyAlignment="1">
      <alignment horizontal="center" vertical="center"/>
    </xf>
    <xf numFmtId="4" fontId="6" fillId="15" borderId="14" xfId="0" applyNumberFormat="1" applyFont="1" applyFill="1" applyBorder="1" applyAlignment="1">
      <alignment horizontal="center" vertical="center"/>
    </xf>
    <xf numFmtId="4" fontId="6" fillId="15" borderId="15" xfId="0" applyNumberFormat="1" applyFont="1" applyFill="1" applyBorder="1" applyAlignment="1">
      <alignment horizontal="center" vertical="center"/>
    </xf>
    <xf numFmtId="4" fontId="6" fillId="15" borderId="9" xfId="0" applyNumberFormat="1" applyFont="1" applyFill="1" applyBorder="1" applyAlignment="1">
      <alignment horizontal="center" vertical="center"/>
    </xf>
    <xf numFmtId="4" fontId="6" fillId="15" borderId="16" xfId="0" applyNumberFormat="1" applyFont="1" applyFill="1" applyBorder="1" applyAlignment="1">
      <alignment horizontal="center" vertical="center"/>
    </xf>
    <xf numFmtId="4" fontId="6" fillId="15" borderId="17" xfId="0" applyNumberFormat="1" applyFont="1" applyFill="1" applyBorder="1" applyAlignment="1">
      <alignment horizontal="center" vertical="center"/>
    </xf>
    <xf numFmtId="4" fontId="6" fillId="15" borderId="18" xfId="0" applyNumberFormat="1" applyFont="1" applyFill="1" applyBorder="1" applyAlignment="1">
      <alignment horizontal="center" vertical="center"/>
    </xf>
    <xf numFmtId="49" fontId="2" fillId="9" borderId="2" xfId="0" applyNumberFormat="1" applyFont="1" applyFill="1" applyBorder="1" applyAlignment="1">
      <alignment horizontal="center" vertical="center" wrapText="1"/>
    </xf>
    <xf numFmtId="49" fontId="2" fillId="9" borderId="13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2" fillId="9" borderId="13" xfId="0" applyNumberFormat="1" applyFont="1" applyFill="1" applyBorder="1" applyAlignment="1">
      <alignment horizontal="center" vertical="center" wrapText="1"/>
    </xf>
    <xf numFmtId="49" fontId="2" fillId="9" borderId="14" xfId="0" applyNumberFormat="1" applyFont="1" applyFill="1" applyBorder="1" applyAlignment="1">
      <alignment horizontal="center" vertical="center" wrapText="1"/>
    </xf>
    <xf numFmtId="49" fontId="2" fillId="9" borderId="15" xfId="0" applyNumberFormat="1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horizontal="center" vertical="center" wrapText="1"/>
    </xf>
    <xf numFmtId="49" fontId="2" fillId="9" borderId="16" xfId="0" applyNumberFormat="1" applyFont="1" applyFill="1" applyBorder="1" applyAlignment="1">
      <alignment horizontal="center" vertical="center" wrapText="1"/>
    </xf>
    <xf numFmtId="49" fontId="2" fillId="9" borderId="17" xfId="0" applyNumberFormat="1" applyFont="1" applyFill="1" applyBorder="1" applyAlignment="1">
      <alignment horizontal="center" vertical="center" wrapText="1"/>
    </xf>
    <xf numFmtId="49" fontId="2" fillId="9" borderId="18" xfId="0" applyNumberFormat="1" applyFont="1" applyFill="1" applyBorder="1" applyAlignment="1">
      <alignment horizontal="center" vertical="center" wrapText="1"/>
    </xf>
    <xf numFmtId="4" fontId="2" fillId="9" borderId="14" xfId="0" applyNumberFormat="1" applyFont="1" applyFill="1" applyBorder="1" applyAlignment="1">
      <alignment horizontal="center" vertical="center"/>
    </xf>
    <xf numFmtId="4" fontId="2" fillId="9" borderId="15" xfId="0" applyNumberFormat="1" applyFont="1" applyFill="1" applyBorder="1" applyAlignment="1">
      <alignment horizontal="center" vertical="center"/>
    </xf>
    <xf numFmtId="4" fontId="2" fillId="9" borderId="9" xfId="0" applyNumberFormat="1" applyFont="1" applyFill="1" applyBorder="1" applyAlignment="1">
      <alignment horizontal="center" vertical="center"/>
    </xf>
    <xf numFmtId="4" fontId="2" fillId="9" borderId="16" xfId="0" applyNumberFormat="1" applyFont="1" applyFill="1" applyBorder="1" applyAlignment="1">
      <alignment horizontal="center" vertical="center"/>
    </xf>
    <xf numFmtId="4" fontId="2" fillId="9" borderId="17" xfId="0" applyNumberFormat="1" applyFont="1" applyFill="1" applyBorder="1" applyAlignment="1">
      <alignment horizontal="center" vertical="center"/>
    </xf>
    <xf numFmtId="4" fontId="2" fillId="9" borderId="18" xfId="0" applyNumberFormat="1" applyFont="1" applyFill="1" applyBorder="1" applyAlignment="1">
      <alignment horizontal="center" vertical="center"/>
    </xf>
    <xf numFmtId="4" fontId="2" fillId="9" borderId="19" xfId="0" applyNumberFormat="1" applyFont="1" applyFill="1" applyBorder="1" applyAlignment="1">
      <alignment horizontal="center" vertical="center"/>
    </xf>
    <xf numFmtId="4" fontId="2" fillId="9" borderId="20" xfId="0" applyNumberFormat="1" applyFont="1" applyFill="1" applyBorder="1" applyAlignment="1">
      <alignment horizontal="center" vertical="center"/>
    </xf>
    <xf numFmtId="4" fontId="2" fillId="9" borderId="7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4" fontId="2" fillId="9" borderId="24" xfId="0" applyNumberFormat="1" applyFont="1" applyFill="1" applyBorder="1" applyAlignment="1">
      <alignment horizontal="center" vertical="center"/>
    </xf>
    <xf numFmtId="4" fontId="3" fillId="9" borderId="14" xfId="0" applyNumberFormat="1" applyFont="1" applyFill="1" applyBorder="1" applyAlignment="1">
      <alignment horizontal="center" vertical="center"/>
    </xf>
    <xf numFmtId="4" fontId="3" fillId="9" borderId="15" xfId="0" applyNumberFormat="1" applyFont="1" applyFill="1" applyBorder="1" applyAlignment="1">
      <alignment horizontal="center" vertical="center"/>
    </xf>
    <xf numFmtId="4" fontId="3" fillId="9" borderId="9" xfId="0" applyNumberFormat="1" applyFont="1" applyFill="1" applyBorder="1" applyAlignment="1">
      <alignment horizontal="center" vertical="center"/>
    </xf>
    <xf numFmtId="4" fontId="3" fillId="9" borderId="16" xfId="0" applyNumberFormat="1" applyFont="1" applyFill="1" applyBorder="1" applyAlignment="1">
      <alignment horizontal="center" vertical="center"/>
    </xf>
    <xf numFmtId="4" fontId="3" fillId="9" borderId="17" xfId="0" applyNumberFormat="1" applyFont="1" applyFill="1" applyBorder="1" applyAlignment="1">
      <alignment horizontal="center" vertical="center"/>
    </xf>
    <xf numFmtId="4" fontId="3" fillId="9" borderId="18" xfId="0" applyNumberFormat="1" applyFont="1" applyFill="1" applyBorder="1" applyAlignment="1">
      <alignment horizontal="center" vertical="center"/>
    </xf>
    <xf numFmtId="49" fontId="4" fillId="9" borderId="22" xfId="0" applyNumberFormat="1" applyFont="1" applyFill="1" applyBorder="1" applyAlignment="1">
      <alignment horizontal="center" vertical="center" wrapText="1"/>
    </xf>
    <xf numFmtId="4" fontId="2" fillId="15" borderId="25" xfId="0" applyNumberFormat="1" applyFont="1" applyFill="1" applyBorder="1" applyAlignment="1">
      <alignment horizontal="center" vertical="center"/>
    </xf>
    <xf numFmtId="49" fontId="2" fillId="15" borderId="25" xfId="0" applyNumberFormat="1" applyFont="1" applyFill="1" applyBorder="1" applyAlignment="1">
      <alignment horizontal="center" vertical="center" wrapText="1"/>
    </xf>
    <xf numFmtId="4" fontId="2" fillId="15" borderId="3" xfId="0" applyNumberFormat="1" applyFont="1" applyFill="1" applyBorder="1" applyAlignment="1">
      <alignment horizontal="center" vertical="center"/>
    </xf>
    <xf numFmtId="4" fontId="2" fillId="15" borderId="4" xfId="0" applyNumberFormat="1" applyFont="1" applyFill="1" applyBorder="1" applyAlignment="1">
      <alignment horizontal="center" vertical="center"/>
    </xf>
    <xf numFmtId="4" fontId="6" fillId="15" borderId="3" xfId="0" applyNumberFormat="1" applyFont="1" applyFill="1" applyBorder="1" applyAlignment="1">
      <alignment horizontal="center" vertical="center"/>
    </xf>
    <xf numFmtId="4" fontId="6" fillId="15" borderId="0" xfId="0" applyNumberFormat="1" applyFont="1" applyFill="1" applyBorder="1" applyAlignment="1">
      <alignment horizontal="center" vertical="center"/>
    </xf>
    <xf numFmtId="4" fontId="6" fillId="15" borderId="4" xfId="0" applyNumberFormat="1" applyFont="1" applyFill="1" applyBorder="1" applyAlignment="1">
      <alignment horizontal="center" vertical="center"/>
    </xf>
    <xf numFmtId="49" fontId="4" fillId="15" borderId="21" xfId="0" applyNumberFormat="1" applyFont="1" applyFill="1" applyBorder="1" applyAlignment="1">
      <alignment horizontal="center" vertical="center" wrapText="1"/>
    </xf>
    <xf numFmtId="49" fontId="4" fillId="15" borderId="22" xfId="0" applyNumberFormat="1" applyFont="1" applyFill="1" applyBorder="1" applyAlignment="1">
      <alignment horizontal="center" vertical="center" wrapText="1"/>
    </xf>
    <xf numFmtId="49" fontId="4" fillId="15" borderId="23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4" fontId="2" fillId="15" borderId="25" xfId="0" applyNumberFormat="1" applyFont="1" applyFill="1" applyBorder="1" applyAlignment="1">
      <alignment horizontal="center" vertical="center" wrapText="1"/>
    </xf>
    <xf numFmtId="49" fontId="2" fillId="15" borderId="3" xfId="0" applyNumberFormat="1" applyFont="1" applyFill="1" applyBorder="1" applyAlignment="1">
      <alignment horizontal="center" vertical="center" wrapText="1"/>
    </xf>
    <xf numFmtId="49" fontId="2" fillId="15" borderId="0" xfId="0" applyNumberFormat="1" applyFont="1" applyFill="1" applyBorder="1" applyAlignment="1">
      <alignment horizontal="center" vertical="center" wrapText="1"/>
    </xf>
    <xf numFmtId="49" fontId="2" fillId="15" borderId="4" xfId="0" applyNumberFormat="1" applyFont="1" applyFill="1" applyBorder="1" applyAlignment="1">
      <alignment horizontal="center" vertical="center" wrapText="1"/>
    </xf>
    <xf numFmtId="4" fontId="2" fillId="15" borderId="0" xfId="0" applyNumberFormat="1" applyFont="1" applyFill="1" applyBorder="1" applyAlignment="1">
      <alignment horizontal="center" vertical="center"/>
    </xf>
    <xf numFmtId="4" fontId="2" fillId="15" borderId="26" xfId="0" applyNumberFormat="1" applyFont="1" applyFill="1" applyBorder="1" applyAlignment="1">
      <alignment horizontal="center" vertical="center" wrapText="1"/>
    </xf>
    <xf numFmtId="4" fontId="2" fillId="15" borderId="12" xfId="0" applyNumberFormat="1" applyFont="1" applyFill="1" applyBorder="1" applyAlignment="1">
      <alignment horizontal="center" vertical="center" wrapText="1"/>
    </xf>
    <xf numFmtId="4" fontId="2" fillId="15" borderId="27" xfId="0" applyNumberFormat="1" applyFont="1" applyFill="1" applyBorder="1" applyAlignment="1">
      <alignment horizontal="center" vertical="center" wrapText="1"/>
    </xf>
    <xf numFmtId="4" fontId="2" fillId="15" borderId="3" xfId="0" applyNumberFormat="1" applyFont="1" applyFill="1" applyBorder="1" applyAlignment="1">
      <alignment horizontal="center" vertical="center" wrapText="1"/>
    </xf>
    <xf numFmtId="4" fontId="2" fillId="15" borderId="0" xfId="0" applyNumberFormat="1" applyFont="1" applyFill="1" applyBorder="1" applyAlignment="1">
      <alignment horizontal="center" vertical="center" wrapText="1"/>
    </xf>
    <xf numFmtId="4" fontId="2" fillId="15" borderId="4" xfId="0" applyNumberFormat="1" applyFont="1" applyFill="1" applyBorder="1" applyAlignment="1">
      <alignment horizontal="center" vertical="center" wrapText="1"/>
    </xf>
    <xf numFmtId="4" fontId="2" fillId="15" borderId="16" xfId="0" applyNumberFormat="1" applyFont="1" applyFill="1" applyBorder="1" applyAlignment="1">
      <alignment horizontal="center" vertical="center" wrapText="1"/>
    </xf>
    <xf numFmtId="4" fontId="2" fillId="15" borderId="17" xfId="0" applyNumberFormat="1" applyFont="1" applyFill="1" applyBorder="1" applyAlignment="1">
      <alignment horizontal="center" vertical="center" wrapText="1"/>
    </xf>
    <xf numFmtId="4" fontId="2" fillId="15" borderId="18" xfId="0" applyNumberFormat="1" applyFont="1" applyFill="1" applyBorder="1" applyAlignment="1">
      <alignment horizontal="center" vertical="center" wrapText="1"/>
    </xf>
    <xf numFmtId="4" fontId="2" fillId="14" borderId="19" xfId="0" applyNumberFormat="1" applyFont="1" applyFill="1" applyBorder="1" applyAlignment="1">
      <alignment horizontal="center" vertical="center"/>
    </xf>
    <xf numFmtId="4" fontId="2" fillId="14" borderId="7" xfId="0" applyNumberFormat="1" applyFont="1" applyFill="1" applyBorder="1" applyAlignment="1">
      <alignment horizontal="center" vertical="center"/>
    </xf>
    <xf numFmtId="4" fontId="2" fillId="14" borderId="2" xfId="0" applyNumberFormat="1" applyFont="1" applyFill="1" applyBorder="1" applyAlignment="1">
      <alignment horizontal="center" vertical="center"/>
    </xf>
    <xf numFmtId="4" fontId="2" fillId="14" borderId="24" xfId="0" applyNumberFormat="1" applyFont="1" applyFill="1" applyBorder="1" applyAlignment="1">
      <alignment horizontal="center" vertical="center"/>
    </xf>
    <xf numFmtId="49" fontId="2" fillId="14" borderId="2" xfId="0" applyNumberFormat="1" applyFont="1" applyFill="1" applyBorder="1" applyAlignment="1">
      <alignment horizontal="center" vertical="center" wrapText="1"/>
    </xf>
    <xf numFmtId="49" fontId="2" fillId="14" borderId="13" xfId="0" applyNumberFormat="1" applyFont="1" applyFill="1" applyBorder="1" applyAlignment="1">
      <alignment horizontal="center" vertical="center" wrapText="1"/>
    </xf>
    <xf numFmtId="4" fontId="2" fillId="14" borderId="14" xfId="0" applyNumberFormat="1" applyFont="1" applyFill="1" applyBorder="1" applyAlignment="1">
      <alignment horizontal="center" vertical="center"/>
    </xf>
    <xf numFmtId="4" fontId="2" fillId="14" borderId="9" xfId="0" applyNumberFormat="1" applyFont="1" applyFill="1" applyBorder="1" applyAlignment="1">
      <alignment horizontal="center" vertical="center"/>
    </xf>
    <xf numFmtId="4" fontId="2" fillId="14" borderId="16" xfId="0" applyNumberFormat="1" applyFont="1" applyFill="1" applyBorder="1" applyAlignment="1">
      <alignment horizontal="center" vertical="center"/>
    </xf>
    <xf numFmtId="4" fontId="2" fillId="14" borderId="18" xfId="0" applyNumberFormat="1" applyFont="1" applyFill="1" applyBorder="1" applyAlignment="1">
      <alignment horizontal="center" vertical="center"/>
    </xf>
    <xf numFmtId="4" fontId="6" fillId="14" borderId="14" xfId="0" applyNumberFormat="1" applyFont="1" applyFill="1" applyBorder="1" applyAlignment="1">
      <alignment horizontal="center" vertical="center"/>
    </xf>
    <xf numFmtId="4" fontId="6" fillId="14" borderId="15" xfId="0" applyNumberFormat="1" applyFont="1" applyFill="1" applyBorder="1" applyAlignment="1">
      <alignment horizontal="center" vertical="center"/>
    </xf>
    <xf numFmtId="4" fontId="6" fillId="14" borderId="9" xfId="0" applyNumberFormat="1" applyFont="1" applyFill="1" applyBorder="1" applyAlignment="1">
      <alignment horizontal="center" vertical="center"/>
    </xf>
    <xf numFmtId="4" fontId="6" fillId="14" borderId="16" xfId="0" applyNumberFormat="1" applyFont="1" applyFill="1" applyBorder="1" applyAlignment="1">
      <alignment horizontal="center" vertical="center"/>
    </xf>
    <xf numFmtId="4" fontId="6" fillId="14" borderId="17" xfId="0" applyNumberFormat="1" applyFont="1" applyFill="1" applyBorder="1" applyAlignment="1">
      <alignment horizontal="center" vertical="center"/>
    </xf>
    <xf numFmtId="4" fontId="6" fillId="14" borderId="18" xfId="0" applyNumberFormat="1" applyFont="1" applyFill="1" applyBorder="1" applyAlignment="1">
      <alignment horizontal="center" vertical="center"/>
    </xf>
    <xf numFmtId="4" fontId="2" fillId="14" borderId="13" xfId="0" applyNumberFormat="1" applyFont="1" applyFill="1" applyBorder="1" applyAlignment="1">
      <alignment horizontal="center" vertical="center"/>
    </xf>
    <xf numFmtId="49" fontId="4" fillId="14" borderId="21" xfId="0" applyNumberFormat="1" applyFont="1" applyFill="1" applyBorder="1" applyAlignment="1">
      <alignment horizontal="center" vertical="center" wrapText="1"/>
    </xf>
    <xf numFmtId="49" fontId="4" fillId="14" borderId="22" xfId="0" applyNumberFormat="1" applyFont="1" applyFill="1" applyBorder="1" applyAlignment="1">
      <alignment horizontal="center" vertical="center" wrapText="1"/>
    </xf>
    <xf numFmtId="49" fontId="4" fillId="14" borderId="23" xfId="0" applyNumberFormat="1" applyFont="1" applyFill="1" applyBorder="1" applyAlignment="1">
      <alignment horizontal="center" vertical="center" wrapText="1"/>
    </xf>
    <xf numFmtId="49" fontId="2" fillId="12" borderId="2" xfId="0" applyNumberFormat="1" applyFont="1" applyFill="1" applyBorder="1" applyAlignment="1">
      <alignment horizontal="center" vertical="center" wrapText="1"/>
    </xf>
    <xf numFmtId="49" fontId="2" fillId="12" borderId="13" xfId="0" applyNumberFormat="1" applyFont="1" applyFill="1" applyBorder="1" applyAlignment="1">
      <alignment horizontal="center" vertical="center" wrapText="1"/>
    </xf>
    <xf numFmtId="4" fontId="2" fillId="14" borderId="2" xfId="0" applyNumberFormat="1" applyFont="1" applyFill="1" applyBorder="1" applyAlignment="1">
      <alignment horizontal="center" vertical="center" wrapText="1"/>
    </xf>
    <xf numFmtId="4" fontId="2" fillId="14" borderId="13" xfId="0" applyNumberFormat="1" applyFont="1" applyFill="1" applyBorder="1" applyAlignment="1">
      <alignment horizontal="center" vertical="center" wrapText="1"/>
    </xf>
    <xf numFmtId="49" fontId="2" fillId="14" borderId="14" xfId="0" applyNumberFormat="1" applyFont="1" applyFill="1" applyBorder="1" applyAlignment="1">
      <alignment horizontal="center" vertical="center" wrapText="1"/>
    </xf>
    <xf numFmtId="49" fontId="2" fillId="14" borderId="15" xfId="0" applyNumberFormat="1" applyFont="1" applyFill="1" applyBorder="1" applyAlignment="1">
      <alignment horizontal="center" vertical="center" wrapText="1"/>
    </xf>
    <xf numFmtId="49" fontId="2" fillId="14" borderId="9" xfId="0" applyNumberFormat="1" applyFont="1" applyFill="1" applyBorder="1" applyAlignment="1">
      <alignment horizontal="center" vertical="center" wrapText="1"/>
    </xf>
    <xf numFmtId="49" fontId="2" fillId="14" borderId="16" xfId="0" applyNumberFormat="1" applyFont="1" applyFill="1" applyBorder="1" applyAlignment="1">
      <alignment horizontal="center" vertical="center" wrapText="1"/>
    </xf>
    <xf numFmtId="49" fontId="2" fillId="14" borderId="17" xfId="0" applyNumberFormat="1" applyFont="1" applyFill="1" applyBorder="1" applyAlignment="1">
      <alignment horizontal="center" vertical="center" wrapText="1"/>
    </xf>
    <xf numFmtId="49" fontId="2" fillId="14" borderId="18" xfId="0" applyNumberFormat="1" applyFont="1" applyFill="1" applyBorder="1" applyAlignment="1">
      <alignment horizontal="center" vertical="center" wrapText="1"/>
    </xf>
    <xf numFmtId="4" fontId="2" fillId="14" borderId="15" xfId="0" applyNumberFormat="1" applyFont="1" applyFill="1" applyBorder="1" applyAlignment="1">
      <alignment horizontal="center" vertical="center"/>
    </xf>
    <xf numFmtId="4" fontId="2" fillId="14" borderId="17" xfId="0" applyNumberFormat="1" applyFont="1" applyFill="1" applyBorder="1" applyAlignment="1">
      <alignment horizontal="center" vertical="center"/>
    </xf>
    <xf numFmtId="4" fontId="2" fillId="14" borderId="20" xfId="0" applyNumberFormat="1" applyFont="1" applyFill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4" fontId="2" fillId="10" borderId="2" xfId="0" applyNumberFormat="1" applyFont="1" applyFill="1" applyBorder="1" applyAlignment="1">
      <alignment horizontal="center" vertical="center"/>
    </xf>
    <xf numFmtId="4" fontId="2" fillId="10" borderId="13" xfId="0" applyNumberFormat="1" applyFont="1" applyFill="1" applyBorder="1" applyAlignment="1">
      <alignment horizontal="center" vertical="center"/>
    </xf>
    <xf numFmtId="4" fontId="2" fillId="12" borderId="19" xfId="0" applyNumberFormat="1" applyFont="1" applyFill="1" applyBorder="1" applyAlignment="1">
      <alignment horizontal="center" vertical="center"/>
    </xf>
    <xf numFmtId="4" fontId="2" fillId="12" borderId="7" xfId="0" applyNumberFormat="1" applyFont="1" applyFill="1" applyBorder="1" applyAlignment="1">
      <alignment horizontal="center" vertical="center"/>
    </xf>
    <xf numFmtId="4" fontId="2" fillId="12" borderId="2" xfId="0" applyNumberFormat="1" applyFont="1" applyFill="1" applyBorder="1" applyAlignment="1">
      <alignment horizontal="center" vertical="center"/>
    </xf>
    <xf numFmtId="4" fontId="2" fillId="12" borderId="24" xfId="0" applyNumberFormat="1" applyFont="1" applyFill="1" applyBorder="1" applyAlignment="1">
      <alignment horizontal="center" vertical="center"/>
    </xf>
    <xf numFmtId="4" fontId="2" fillId="12" borderId="14" xfId="0" applyNumberFormat="1" applyFont="1" applyFill="1" applyBorder="1" applyAlignment="1">
      <alignment horizontal="center" vertical="center"/>
    </xf>
    <xf numFmtId="4" fontId="2" fillId="12" borderId="9" xfId="0" applyNumberFormat="1" applyFont="1" applyFill="1" applyBorder="1" applyAlignment="1">
      <alignment horizontal="center" vertical="center"/>
    </xf>
    <xf numFmtId="4" fontId="2" fillId="12" borderId="16" xfId="0" applyNumberFormat="1" applyFont="1" applyFill="1" applyBorder="1" applyAlignment="1">
      <alignment horizontal="center" vertical="center"/>
    </xf>
    <xf numFmtId="4" fontId="2" fillId="12" borderId="18" xfId="0" applyNumberFormat="1" applyFont="1" applyFill="1" applyBorder="1" applyAlignment="1">
      <alignment horizontal="center" vertical="center"/>
    </xf>
    <xf numFmtId="4" fontId="3" fillId="12" borderId="14" xfId="0" applyNumberFormat="1" applyFont="1" applyFill="1" applyBorder="1" applyAlignment="1">
      <alignment horizontal="center" vertical="center"/>
    </xf>
    <xf numFmtId="4" fontId="3" fillId="12" borderId="15" xfId="0" applyNumberFormat="1" applyFont="1" applyFill="1" applyBorder="1" applyAlignment="1">
      <alignment horizontal="center" vertical="center"/>
    </xf>
    <xf numFmtId="4" fontId="3" fillId="12" borderId="9" xfId="0" applyNumberFormat="1" applyFont="1" applyFill="1" applyBorder="1" applyAlignment="1">
      <alignment horizontal="center" vertical="center"/>
    </xf>
    <xf numFmtId="4" fontId="3" fillId="12" borderId="16" xfId="0" applyNumberFormat="1" applyFont="1" applyFill="1" applyBorder="1" applyAlignment="1">
      <alignment horizontal="center" vertical="center"/>
    </xf>
    <xf numFmtId="4" fontId="3" fillId="12" borderId="17" xfId="0" applyNumberFormat="1" applyFont="1" applyFill="1" applyBorder="1" applyAlignment="1">
      <alignment horizontal="center" vertical="center"/>
    </xf>
    <xf numFmtId="4" fontId="3" fillId="12" borderId="18" xfId="0" applyNumberFormat="1" applyFont="1" applyFill="1" applyBorder="1" applyAlignment="1">
      <alignment horizontal="center" vertical="center"/>
    </xf>
    <xf numFmtId="4" fontId="2" fillId="12" borderId="13" xfId="0" applyNumberFormat="1" applyFont="1" applyFill="1" applyBorder="1" applyAlignment="1">
      <alignment horizontal="center" vertical="center"/>
    </xf>
    <xf numFmtId="49" fontId="4" fillId="12" borderId="21" xfId="0" applyNumberFormat="1" applyFont="1" applyFill="1" applyBorder="1" applyAlignment="1">
      <alignment horizontal="center" vertical="center" wrapText="1"/>
    </xf>
    <xf numFmtId="49" fontId="4" fillId="12" borderId="22" xfId="0" applyNumberFormat="1" applyFont="1" applyFill="1" applyBorder="1" applyAlignment="1">
      <alignment horizontal="center" vertical="center" wrapText="1"/>
    </xf>
    <xf numFmtId="49" fontId="4" fillId="12" borderId="23" xfId="0" applyNumberFormat="1" applyFont="1" applyFill="1" applyBorder="1" applyAlignment="1">
      <alignment horizontal="center" vertical="center" wrapText="1"/>
    </xf>
    <xf numFmtId="4" fontId="2" fillId="12" borderId="2" xfId="0" applyNumberFormat="1" applyFont="1" applyFill="1" applyBorder="1" applyAlignment="1">
      <alignment horizontal="center" vertical="center" wrapText="1"/>
    </xf>
    <xf numFmtId="4" fontId="2" fillId="12" borderId="13" xfId="0" applyNumberFormat="1" applyFont="1" applyFill="1" applyBorder="1" applyAlignment="1">
      <alignment horizontal="center" vertical="center" wrapText="1"/>
    </xf>
    <xf numFmtId="49" fontId="2" fillId="12" borderId="14" xfId="0" applyNumberFormat="1" applyFont="1" applyFill="1" applyBorder="1" applyAlignment="1">
      <alignment horizontal="center" vertical="center" wrapText="1"/>
    </xf>
    <xf numFmtId="49" fontId="2" fillId="12" borderId="15" xfId="0" applyNumberFormat="1" applyFont="1" applyFill="1" applyBorder="1" applyAlignment="1">
      <alignment horizontal="center" vertical="center" wrapText="1"/>
    </xf>
    <xf numFmtId="49" fontId="2" fillId="12" borderId="9" xfId="0" applyNumberFormat="1" applyFont="1" applyFill="1" applyBorder="1" applyAlignment="1">
      <alignment horizontal="center" vertical="center" wrapText="1"/>
    </xf>
    <xf numFmtId="49" fontId="2" fillId="12" borderId="16" xfId="0" applyNumberFormat="1" applyFont="1" applyFill="1" applyBorder="1" applyAlignment="1">
      <alignment horizontal="center" vertical="center" wrapText="1"/>
    </xf>
    <xf numFmtId="49" fontId="2" fillId="12" borderId="17" xfId="0" applyNumberFormat="1" applyFont="1" applyFill="1" applyBorder="1" applyAlignment="1">
      <alignment horizontal="center" vertical="center" wrapText="1"/>
    </xf>
    <xf numFmtId="49" fontId="2" fillId="12" borderId="18" xfId="0" applyNumberFormat="1" applyFont="1" applyFill="1" applyBorder="1" applyAlignment="1">
      <alignment horizontal="center" vertical="center" wrapText="1"/>
    </xf>
    <xf numFmtId="4" fontId="2" fillId="12" borderId="15" xfId="0" applyNumberFormat="1" applyFont="1" applyFill="1" applyBorder="1" applyAlignment="1">
      <alignment horizontal="center" vertical="center"/>
    </xf>
    <xf numFmtId="4" fontId="2" fillId="12" borderId="17" xfId="0" applyNumberFormat="1" applyFont="1" applyFill="1" applyBorder="1" applyAlignment="1">
      <alignment horizontal="center" vertical="center"/>
    </xf>
    <xf numFmtId="4" fontId="2" fillId="12" borderId="20" xfId="0" applyNumberFormat="1" applyFont="1" applyFill="1" applyBorder="1" applyAlignment="1">
      <alignment horizontal="center" vertical="center"/>
    </xf>
    <xf numFmtId="4" fontId="2" fillId="13" borderId="19" xfId="0" applyNumberFormat="1" applyFont="1" applyFill="1" applyBorder="1" applyAlignment="1">
      <alignment horizontal="center" vertical="center"/>
    </xf>
    <xf numFmtId="4" fontId="2" fillId="13" borderId="7" xfId="0" applyNumberFormat="1" applyFont="1" applyFill="1" applyBorder="1" applyAlignment="1">
      <alignment horizontal="center" vertical="center"/>
    </xf>
    <xf numFmtId="4" fontId="2" fillId="13" borderId="2" xfId="0" applyNumberFormat="1" applyFont="1" applyFill="1" applyBorder="1" applyAlignment="1">
      <alignment horizontal="center" vertical="center"/>
    </xf>
    <xf numFmtId="4" fontId="2" fillId="13" borderId="24" xfId="0" applyNumberFormat="1" applyFont="1" applyFill="1" applyBorder="1" applyAlignment="1">
      <alignment horizontal="center" vertical="center"/>
    </xf>
    <xf numFmtId="49" fontId="2" fillId="13" borderId="2" xfId="0" applyNumberFormat="1" applyFont="1" applyFill="1" applyBorder="1" applyAlignment="1">
      <alignment horizontal="center" vertical="center" wrapText="1"/>
    </xf>
    <xf numFmtId="49" fontId="2" fillId="13" borderId="13" xfId="0" applyNumberFormat="1" applyFont="1" applyFill="1" applyBorder="1" applyAlignment="1">
      <alignment horizontal="center" vertical="center" wrapText="1"/>
    </xf>
    <xf numFmtId="4" fontId="2" fillId="13" borderId="14" xfId="0" applyNumberFormat="1" applyFont="1" applyFill="1" applyBorder="1" applyAlignment="1">
      <alignment horizontal="center" vertical="center"/>
    </xf>
    <xf numFmtId="4" fontId="2" fillId="13" borderId="9" xfId="0" applyNumberFormat="1" applyFont="1" applyFill="1" applyBorder="1" applyAlignment="1">
      <alignment horizontal="center" vertical="center"/>
    </xf>
    <xf numFmtId="4" fontId="2" fillId="13" borderId="16" xfId="0" applyNumberFormat="1" applyFont="1" applyFill="1" applyBorder="1" applyAlignment="1">
      <alignment horizontal="center" vertical="center"/>
    </xf>
    <xf numFmtId="4" fontId="2" fillId="13" borderId="18" xfId="0" applyNumberFormat="1" applyFont="1" applyFill="1" applyBorder="1" applyAlignment="1">
      <alignment horizontal="center" vertical="center"/>
    </xf>
    <xf numFmtId="4" fontId="3" fillId="13" borderId="14" xfId="0" applyNumberFormat="1" applyFont="1" applyFill="1" applyBorder="1" applyAlignment="1">
      <alignment horizontal="center" vertical="center"/>
    </xf>
    <xf numFmtId="4" fontId="3" fillId="13" borderId="15" xfId="0" applyNumberFormat="1" applyFont="1" applyFill="1" applyBorder="1" applyAlignment="1">
      <alignment horizontal="center" vertical="center"/>
    </xf>
    <xf numFmtId="4" fontId="3" fillId="13" borderId="9" xfId="0" applyNumberFormat="1" applyFont="1" applyFill="1" applyBorder="1" applyAlignment="1">
      <alignment horizontal="center" vertical="center"/>
    </xf>
    <xf numFmtId="4" fontId="3" fillId="13" borderId="16" xfId="0" applyNumberFormat="1" applyFont="1" applyFill="1" applyBorder="1" applyAlignment="1">
      <alignment horizontal="center" vertical="center"/>
    </xf>
    <xf numFmtId="4" fontId="3" fillId="13" borderId="17" xfId="0" applyNumberFormat="1" applyFont="1" applyFill="1" applyBorder="1" applyAlignment="1">
      <alignment horizontal="center" vertical="center"/>
    </xf>
    <xf numFmtId="4" fontId="3" fillId="13" borderId="18" xfId="0" applyNumberFormat="1" applyFont="1" applyFill="1" applyBorder="1" applyAlignment="1">
      <alignment horizontal="center" vertical="center"/>
    </xf>
    <xf numFmtId="49" fontId="4" fillId="13" borderId="21" xfId="0" applyNumberFormat="1" applyFont="1" applyFill="1" applyBorder="1" applyAlignment="1">
      <alignment horizontal="center" vertical="center" wrapText="1"/>
    </xf>
    <xf numFmtId="49" fontId="4" fillId="13" borderId="22" xfId="0" applyNumberFormat="1" applyFont="1" applyFill="1" applyBorder="1" applyAlignment="1">
      <alignment horizontal="center" vertical="center" wrapText="1"/>
    </xf>
    <xf numFmtId="49" fontId="4" fillId="13" borderId="23" xfId="0" applyNumberFormat="1" applyFont="1" applyFill="1" applyBorder="1" applyAlignment="1">
      <alignment horizontal="center" vertical="center" wrapText="1"/>
    </xf>
    <xf numFmtId="4" fontId="2" fillId="13" borderId="2" xfId="0" applyNumberFormat="1" applyFont="1" applyFill="1" applyBorder="1" applyAlignment="1">
      <alignment horizontal="center" vertical="center" wrapText="1"/>
    </xf>
    <xf numFmtId="4" fontId="2" fillId="13" borderId="13" xfId="0" applyNumberFormat="1" applyFont="1" applyFill="1" applyBorder="1" applyAlignment="1">
      <alignment horizontal="center" vertical="center" wrapText="1"/>
    </xf>
    <xf numFmtId="49" fontId="2" fillId="13" borderId="14" xfId="0" applyNumberFormat="1" applyFont="1" applyFill="1" applyBorder="1" applyAlignment="1">
      <alignment horizontal="center" vertical="center" wrapText="1"/>
    </xf>
    <xf numFmtId="49" fontId="2" fillId="13" borderId="15" xfId="0" applyNumberFormat="1" applyFont="1" applyFill="1" applyBorder="1" applyAlignment="1">
      <alignment horizontal="center" vertical="center" wrapText="1"/>
    </xf>
    <xf numFmtId="49" fontId="2" fillId="13" borderId="9" xfId="0" applyNumberFormat="1" applyFont="1" applyFill="1" applyBorder="1" applyAlignment="1">
      <alignment horizontal="center" vertical="center" wrapText="1"/>
    </xf>
    <xf numFmtId="49" fontId="2" fillId="13" borderId="16" xfId="0" applyNumberFormat="1" applyFont="1" applyFill="1" applyBorder="1" applyAlignment="1">
      <alignment horizontal="center" vertical="center" wrapText="1"/>
    </xf>
    <xf numFmtId="49" fontId="2" fillId="13" borderId="17" xfId="0" applyNumberFormat="1" applyFont="1" applyFill="1" applyBorder="1" applyAlignment="1">
      <alignment horizontal="center" vertical="center" wrapText="1"/>
    </xf>
    <xf numFmtId="49" fontId="2" fillId="13" borderId="18" xfId="0" applyNumberFormat="1" applyFont="1" applyFill="1" applyBorder="1" applyAlignment="1">
      <alignment horizontal="center" vertical="center" wrapText="1"/>
    </xf>
    <xf numFmtId="4" fontId="2" fillId="13" borderId="15" xfId="0" applyNumberFormat="1" applyFont="1" applyFill="1" applyBorder="1" applyAlignment="1">
      <alignment horizontal="center" vertical="center"/>
    </xf>
    <xf numFmtId="4" fontId="2" fillId="13" borderId="17" xfId="0" applyNumberFormat="1" applyFont="1" applyFill="1" applyBorder="1" applyAlignment="1">
      <alignment horizontal="center" vertical="center"/>
    </xf>
    <xf numFmtId="4" fontId="2" fillId="13" borderId="20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13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2" fillId="6" borderId="24" xfId="0" applyNumberFormat="1" applyFont="1" applyFill="1" applyBorder="1" applyAlignment="1">
      <alignment horizontal="center" vertical="center" wrapText="1"/>
    </xf>
    <xf numFmtId="4" fontId="2" fillId="6" borderId="2" xfId="0" applyNumberFormat="1" applyFont="1" applyFill="1" applyBorder="1" applyAlignment="1">
      <alignment horizontal="center" vertical="center" wrapText="1"/>
    </xf>
    <xf numFmtId="4" fontId="2" fillId="6" borderId="13" xfId="0" applyNumberFormat="1" applyFont="1" applyFill="1" applyBorder="1" applyAlignment="1">
      <alignment horizontal="center" vertical="center" wrapText="1"/>
    </xf>
    <xf numFmtId="49" fontId="2" fillId="6" borderId="14" xfId="0" applyNumberFormat="1" applyFont="1" applyFill="1" applyBorder="1" applyAlignment="1">
      <alignment horizontal="center" vertical="center" wrapText="1"/>
    </xf>
    <xf numFmtId="49" fontId="2" fillId="6" borderId="15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6" xfId="0" applyNumberFormat="1" applyFont="1" applyFill="1" applyBorder="1" applyAlignment="1">
      <alignment horizontal="center" vertical="center" wrapText="1"/>
    </xf>
    <xf numFmtId="49" fontId="2" fillId="6" borderId="17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" fontId="0" fillId="11" borderId="8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4" fontId="2" fillId="8" borderId="19" xfId="0" applyNumberFormat="1" applyFont="1" applyFill="1" applyBorder="1" applyAlignment="1">
      <alignment horizontal="center" vertical="center"/>
    </xf>
    <xf numFmtId="4" fontId="2" fillId="8" borderId="7" xfId="0" applyNumberFormat="1" applyFont="1" applyFill="1" applyBorder="1" applyAlignment="1">
      <alignment horizontal="center" vertical="center"/>
    </xf>
    <xf numFmtId="4" fontId="2" fillId="8" borderId="2" xfId="0" applyNumberFormat="1" applyFont="1" applyFill="1" applyBorder="1" applyAlignment="1">
      <alignment horizontal="center" vertical="center"/>
    </xf>
    <xf numFmtId="4" fontId="2" fillId="8" borderId="24" xfId="0" applyNumberFormat="1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center" vertical="center" wrapText="1"/>
    </xf>
    <xf numFmtId="49" fontId="2" fillId="8" borderId="13" xfId="0" applyNumberFormat="1" applyFont="1" applyFill="1" applyBorder="1" applyAlignment="1">
      <alignment horizontal="center" vertical="center" wrapText="1"/>
    </xf>
    <xf numFmtId="4" fontId="2" fillId="8" borderId="14" xfId="0" applyNumberFormat="1" applyFont="1" applyFill="1" applyBorder="1" applyAlignment="1">
      <alignment horizontal="center" vertical="center"/>
    </xf>
    <xf numFmtId="4" fontId="2" fillId="8" borderId="9" xfId="0" applyNumberFormat="1" applyFont="1" applyFill="1" applyBorder="1" applyAlignment="1">
      <alignment horizontal="center" vertical="center"/>
    </xf>
    <xf numFmtId="4" fontId="2" fillId="8" borderId="16" xfId="0" applyNumberFormat="1" applyFont="1" applyFill="1" applyBorder="1" applyAlignment="1">
      <alignment horizontal="center" vertical="center"/>
    </xf>
    <xf numFmtId="4" fontId="2" fillId="8" borderId="18" xfId="0" applyNumberFormat="1" applyFont="1" applyFill="1" applyBorder="1" applyAlignment="1">
      <alignment horizontal="center" vertical="center"/>
    </xf>
    <xf numFmtId="4" fontId="3" fillId="8" borderId="14" xfId="0" applyNumberFormat="1" applyFont="1" applyFill="1" applyBorder="1" applyAlignment="1">
      <alignment horizontal="center" vertical="center"/>
    </xf>
    <xf numFmtId="4" fontId="3" fillId="8" borderId="15" xfId="0" applyNumberFormat="1" applyFont="1" applyFill="1" applyBorder="1" applyAlignment="1">
      <alignment horizontal="center" vertical="center"/>
    </xf>
    <xf numFmtId="4" fontId="3" fillId="8" borderId="9" xfId="0" applyNumberFormat="1" applyFont="1" applyFill="1" applyBorder="1" applyAlignment="1">
      <alignment horizontal="center" vertical="center"/>
    </xf>
    <xf numFmtId="4" fontId="3" fillId="8" borderId="16" xfId="0" applyNumberFormat="1" applyFont="1" applyFill="1" applyBorder="1" applyAlignment="1">
      <alignment horizontal="center" vertical="center"/>
    </xf>
    <xf numFmtId="4" fontId="3" fillId="8" borderId="17" xfId="0" applyNumberFormat="1" applyFont="1" applyFill="1" applyBorder="1" applyAlignment="1">
      <alignment horizontal="center" vertical="center"/>
    </xf>
    <xf numFmtId="4" fontId="3" fillId="8" borderId="18" xfId="0" applyNumberFormat="1" applyFont="1" applyFill="1" applyBorder="1" applyAlignment="1">
      <alignment horizontal="center" vertical="center"/>
    </xf>
    <xf numFmtId="4" fontId="2" fillId="8" borderId="13" xfId="0" applyNumberFormat="1" applyFont="1" applyFill="1" applyBorder="1" applyAlignment="1">
      <alignment horizontal="center" vertical="center"/>
    </xf>
    <xf numFmtId="49" fontId="4" fillId="8" borderId="21" xfId="0" applyNumberFormat="1" applyFont="1" applyFill="1" applyBorder="1" applyAlignment="1">
      <alignment horizontal="center" vertical="center" wrapText="1"/>
    </xf>
    <xf numFmtId="49" fontId="4" fillId="8" borderId="22" xfId="0" applyNumberFormat="1" applyFont="1" applyFill="1" applyBorder="1" applyAlignment="1">
      <alignment horizontal="center" vertical="center" wrapText="1"/>
    </xf>
    <xf numFmtId="49" fontId="4" fillId="8" borderId="23" xfId="0" applyNumberFormat="1" applyFont="1" applyFill="1" applyBorder="1" applyAlignment="1">
      <alignment horizontal="center" vertical="center" wrapText="1"/>
    </xf>
    <xf numFmtId="4" fontId="2" fillId="8" borderId="2" xfId="0" applyNumberFormat="1" applyFont="1" applyFill="1" applyBorder="1" applyAlignment="1">
      <alignment horizontal="center" vertical="center" wrapText="1"/>
    </xf>
    <xf numFmtId="4" fontId="2" fillId="8" borderId="13" xfId="0" applyNumberFormat="1" applyFont="1" applyFill="1" applyBorder="1" applyAlignment="1">
      <alignment horizontal="center" vertical="center" wrapText="1"/>
    </xf>
    <xf numFmtId="49" fontId="2" fillId="8" borderId="14" xfId="0" applyNumberFormat="1" applyFont="1" applyFill="1" applyBorder="1" applyAlignment="1">
      <alignment horizontal="center" vertical="center" wrapText="1"/>
    </xf>
    <xf numFmtId="49" fontId="2" fillId="8" borderId="15" xfId="0" applyNumberFormat="1" applyFont="1" applyFill="1" applyBorder="1" applyAlignment="1">
      <alignment horizontal="center" vertical="center" wrapText="1"/>
    </xf>
    <xf numFmtId="49" fontId="2" fillId="8" borderId="9" xfId="0" applyNumberFormat="1" applyFont="1" applyFill="1" applyBorder="1" applyAlignment="1">
      <alignment horizontal="center" vertical="center" wrapText="1"/>
    </xf>
    <xf numFmtId="49" fontId="2" fillId="8" borderId="16" xfId="0" applyNumberFormat="1" applyFont="1" applyFill="1" applyBorder="1" applyAlignment="1">
      <alignment horizontal="center" vertical="center" wrapText="1"/>
    </xf>
    <xf numFmtId="49" fontId="2" fillId="8" borderId="17" xfId="0" applyNumberFormat="1" applyFont="1" applyFill="1" applyBorder="1" applyAlignment="1">
      <alignment horizontal="center" vertical="center" wrapText="1"/>
    </xf>
    <xf numFmtId="49" fontId="2" fillId="8" borderId="18" xfId="0" applyNumberFormat="1" applyFont="1" applyFill="1" applyBorder="1" applyAlignment="1">
      <alignment horizontal="center" vertical="center" wrapText="1"/>
    </xf>
    <xf numFmtId="4" fontId="2" fillId="8" borderId="15" xfId="0" applyNumberFormat="1" applyFont="1" applyFill="1" applyBorder="1" applyAlignment="1">
      <alignment horizontal="center" vertical="center"/>
    </xf>
    <xf numFmtId="4" fontId="2" fillId="8" borderId="17" xfId="0" applyNumberFormat="1" applyFont="1" applyFill="1" applyBorder="1" applyAlignment="1">
      <alignment horizontal="center" vertical="center"/>
    </xf>
    <xf numFmtId="4" fontId="2" fillId="8" borderId="20" xfId="0" applyNumberFormat="1" applyFont="1" applyFill="1" applyBorder="1" applyAlignment="1">
      <alignment horizontal="center" vertical="center"/>
    </xf>
    <xf numFmtId="4" fontId="2" fillId="11" borderId="19" xfId="0" applyNumberFormat="1" applyFont="1" applyFill="1" applyBorder="1" applyAlignment="1">
      <alignment horizontal="center" vertical="center"/>
    </xf>
    <xf numFmtId="4" fontId="2" fillId="11" borderId="20" xfId="0" applyNumberFormat="1" applyFont="1" applyFill="1" applyBorder="1" applyAlignment="1">
      <alignment horizontal="center" vertical="center"/>
    </xf>
    <xf numFmtId="4" fontId="2" fillId="11" borderId="7" xfId="0" applyNumberFormat="1" applyFont="1" applyFill="1" applyBorder="1" applyAlignment="1">
      <alignment horizontal="center" vertical="center"/>
    </xf>
    <xf numFmtId="4" fontId="2" fillId="11" borderId="14" xfId="0" applyNumberFormat="1" applyFont="1" applyFill="1" applyBorder="1" applyAlignment="1">
      <alignment horizontal="center" vertical="center"/>
    </xf>
    <xf numFmtId="4" fontId="2" fillId="11" borderId="9" xfId="0" applyNumberFormat="1" applyFont="1" applyFill="1" applyBorder="1" applyAlignment="1">
      <alignment horizontal="center" vertical="center"/>
    </xf>
    <xf numFmtId="4" fontId="2" fillId="11" borderId="16" xfId="0" applyNumberFormat="1" applyFont="1" applyFill="1" applyBorder="1" applyAlignment="1">
      <alignment horizontal="center" vertical="center"/>
    </xf>
    <xf numFmtId="4" fontId="2" fillId="11" borderId="18" xfId="0" applyNumberFormat="1" applyFont="1" applyFill="1" applyBorder="1" applyAlignment="1">
      <alignment horizontal="center" vertical="center"/>
    </xf>
    <xf numFmtId="4" fontId="3" fillId="11" borderId="14" xfId="0" applyNumberFormat="1" applyFont="1" applyFill="1" applyBorder="1" applyAlignment="1">
      <alignment horizontal="center" vertical="center"/>
    </xf>
    <xf numFmtId="4" fontId="3" fillId="11" borderId="15" xfId="0" applyNumberFormat="1" applyFont="1" applyFill="1" applyBorder="1" applyAlignment="1">
      <alignment horizontal="center" vertical="center"/>
    </xf>
    <xf numFmtId="4" fontId="3" fillId="11" borderId="9" xfId="0" applyNumberFormat="1" applyFont="1" applyFill="1" applyBorder="1" applyAlignment="1">
      <alignment horizontal="center" vertical="center"/>
    </xf>
    <xf numFmtId="4" fontId="3" fillId="11" borderId="16" xfId="0" applyNumberFormat="1" applyFont="1" applyFill="1" applyBorder="1" applyAlignment="1">
      <alignment horizontal="center" vertical="center"/>
    </xf>
    <xf numFmtId="4" fontId="3" fillId="11" borderId="17" xfId="0" applyNumberFormat="1" applyFont="1" applyFill="1" applyBorder="1" applyAlignment="1">
      <alignment horizontal="center" vertical="center"/>
    </xf>
    <xf numFmtId="4" fontId="3" fillId="11" borderId="18" xfId="0" applyNumberFormat="1" applyFont="1" applyFill="1" applyBorder="1" applyAlignment="1">
      <alignment horizontal="center" vertical="center"/>
    </xf>
    <xf numFmtId="49" fontId="4" fillId="11" borderId="21" xfId="0" applyNumberFormat="1" applyFont="1" applyFill="1" applyBorder="1" applyAlignment="1">
      <alignment horizontal="center" vertical="center" wrapText="1"/>
    </xf>
    <xf numFmtId="49" fontId="4" fillId="11" borderId="22" xfId="0" applyNumberFormat="1" applyFont="1" applyFill="1" applyBorder="1" applyAlignment="1">
      <alignment horizontal="center" vertical="center" wrapText="1"/>
    </xf>
    <xf numFmtId="49" fontId="4" fillId="11" borderId="23" xfId="0" applyNumberFormat="1" applyFont="1" applyFill="1" applyBorder="1" applyAlignment="1">
      <alignment horizontal="center" vertical="center" wrapText="1"/>
    </xf>
    <xf numFmtId="49" fontId="2" fillId="11" borderId="2" xfId="0" applyNumberFormat="1" applyFont="1" applyFill="1" applyBorder="1" applyAlignment="1">
      <alignment horizontal="center" vertical="center" wrapText="1"/>
    </xf>
    <xf numFmtId="49" fontId="2" fillId="11" borderId="13" xfId="0" applyNumberFormat="1" applyFont="1" applyFill="1" applyBorder="1" applyAlignment="1">
      <alignment horizontal="center" vertical="center" wrapText="1"/>
    </xf>
    <xf numFmtId="4" fontId="2" fillId="11" borderId="2" xfId="0" applyNumberFormat="1" applyFont="1" applyFill="1" applyBorder="1" applyAlignment="1">
      <alignment horizontal="center" vertical="center" wrapText="1"/>
    </xf>
    <xf numFmtId="4" fontId="2" fillId="11" borderId="13" xfId="0" applyNumberFormat="1" applyFont="1" applyFill="1" applyBorder="1" applyAlignment="1">
      <alignment horizontal="center" vertical="center" wrapText="1"/>
    </xf>
    <xf numFmtId="49" fontId="2" fillId="11" borderId="14" xfId="0" applyNumberFormat="1" applyFont="1" applyFill="1" applyBorder="1" applyAlignment="1">
      <alignment horizontal="center" vertical="center" wrapText="1"/>
    </xf>
    <xf numFmtId="49" fontId="2" fillId="11" borderId="15" xfId="0" applyNumberFormat="1" applyFont="1" applyFill="1" applyBorder="1" applyAlignment="1">
      <alignment horizontal="center" vertical="center" wrapText="1"/>
    </xf>
    <xf numFmtId="49" fontId="2" fillId="11" borderId="9" xfId="0" applyNumberFormat="1" applyFont="1" applyFill="1" applyBorder="1" applyAlignment="1">
      <alignment horizontal="center" vertical="center" wrapText="1"/>
    </xf>
    <xf numFmtId="49" fontId="2" fillId="11" borderId="16" xfId="0" applyNumberFormat="1" applyFont="1" applyFill="1" applyBorder="1" applyAlignment="1">
      <alignment horizontal="center" vertical="center" wrapText="1"/>
    </xf>
    <xf numFmtId="49" fontId="2" fillId="11" borderId="17" xfId="0" applyNumberFormat="1" applyFont="1" applyFill="1" applyBorder="1" applyAlignment="1">
      <alignment horizontal="center" vertical="center" wrapText="1"/>
    </xf>
    <xf numFmtId="49" fontId="2" fillId="11" borderId="18" xfId="0" applyNumberFormat="1" applyFont="1" applyFill="1" applyBorder="1" applyAlignment="1">
      <alignment horizontal="center" vertical="center" wrapText="1"/>
    </xf>
    <xf numFmtId="4" fontId="2" fillId="11" borderId="15" xfId="0" applyNumberFormat="1" applyFont="1" applyFill="1" applyBorder="1" applyAlignment="1">
      <alignment horizontal="center" vertical="center"/>
    </xf>
    <xf numFmtId="4" fontId="2" fillId="11" borderId="17" xfId="0" applyNumberFormat="1" applyFont="1" applyFill="1" applyBorder="1" applyAlignment="1">
      <alignment horizontal="center" vertical="center"/>
    </xf>
    <xf numFmtId="4" fontId="2" fillId="11" borderId="2" xfId="0" applyNumberFormat="1" applyFont="1" applyFill="1" applyBorder="1" applyAlignment="1">
      <alignment horizontal="center" vertical="center"/>
    </xf>
    <xf numFmtId="4" fontId="2" fillId="11" borderId="24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4" fontId="0" fillId="0" borderId="3" xfId="0" applyNumberFormat="1" applyBorder="1" applyAlignment="1">
      <alignment horizontal="center"/>
    </xf>
    <xf numFmtId="49" fontId="2" fillId="7" borderId="2" xfId="0" applyNumberFormat="1" applyFont="1" applyFill="1" applyBorder="1" applyAlignment="1">
      <alignment horizontal="center" vertical="center" wrapText="1"/>
    </xf>
    <xf numFmtId="49" fontId="2" fillId="7" borderId="13" xfId="0" applyNumberFormat="1" applyFont="1" applyFill="1" applyBorder="1" applyAlignment="1">
      <alignment horizontal="center" vertical="center" wrapText="1"/>
    </xf>
    <xf numFmtId="4" fontId="2" fillId="7" borderId="2" xfId="0" applyNumberFormat="1" applyFont="1" applyFill="1" applyBorder="1" applyAlignment="1">
      <alignment horizontal="center" vertical="center" wrapText="1"/>
    </xf>
    <xf numFmtId="4" fontId="2" fillId="7" borderId="13" xfId="0" applyNumberFormat="1" applyFont="1" applyFill="1" applyBorder="1" applyAlignment="1">
      <alignment horizontal="center" vertical="center" wrapText="1"/>
    </xf>
    <xf numFmtId="4" fontId="2" fillId="7" borderId="2" xfId="0" applyNumberFormat="1" applyFont="1" applyFill="1" applyBorder="1" applyAlignment="1">
      <alignment horizontal="center" vertical="center"/>
    </xf>
    <xf numFmtId="4" fontId="2" fillId="7" borderId="13" xfId="0" applyNumberFormat="1" applyFont="1" applyFill="1" applyBorder="1" applyAlignment="1">
      <alignment horizontal="center" vertical="center"/>
    </xf>
    <xf numFmtId="49" fontId="2" fillId="7" borderId="14" xfId="0" applyNumberFormat="1" applyFont="1" applyFill="1" applyBorder="1" applyAlignment="1">
      <alignment horizontal="center" vertical="center" wrapText="1"/>
    </xf>
    <xf numFmtId="49" fontId="2" fillId="7" borderId="15" xfId="0" applyNumberFormat="1" applyFont="1" applyFill="1" applyBorder="1" applyAlignment="1">
      <alignment horizontal="center" vertical="center" wrapText="1"/>
    </xf>
    <xf numFmtId="49" fontId="2" fillId="7" borderId="9" xfId="0" applyNumberFormat="1" applyFont="1" applyFill="1" applyBorder="1" applyAlignment="1">
      <alignment horizontal="center" vertical="center" wrapText="1"/>
    </xf>
    <xf numFmtId="49" fontId="2" fillId="7" borderId="16" xfId="0" applyNumberFormat="1" applyFont="1" applyFill="1" applyBorder="1" applyAlignment="1">
      <alignment horizontal="center" vertical="center" wrapText="1"/>
    </xf>
    <xf numFmtId="49" fontId="2" fillId="7" borderId="17" xfId="0" applyNumberFormat="1" applyFont="1" applyFill="1" applyBorder="1" applyAlignment="1">
      <alignment horizontal="center" vertical="center" wrapText="1"/>
    </xf>
    <xf numFmtId="49" fontId="2" fillId="7" borderId="18" xfId="0" applyNumberFormat="1" applyFont="1" applyFill="1" applyBorder="1" applyAlignment="1">
      <alignment horizontal="center" vertical="center" wrapText="1"/>
    </xf>
    <xf numFmtId="4" fontId="2" fillId="7" borderId="14" xfId="0" applyNumberFormat="1" applyFont="1" applyFill="1" applyBorder="1" applyAlignment="1">
      <alignment horizontal="center" vertical="center"/>
    </xf>
    <xf numFmtId="4" fontId="2" fillId="7" borderId="15" xfId="0" applyNumberFormat="1" applyFont="1" applyFill="1" applyBorder="1" applyAlignment="1">
      <alignment horizontal="center" vertical="center"/>
    </xf>
    <xf numFmtId="4" fontId="2" fillId="7" borderId="9" xfId="0" applyNumberFormat="1" applyFont="1" applyFill="1" applyBorder="1" applyAlignment="1">
      <alignment horizontal="center" vertical="center"/>
    </xf>
    <xf numFmtId="4" fontId="2" fillId="7" borderId="16" xfId="0" applyNumberFormat="1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center" vertical="center"/>
    </xf>
    <xf numFmtId="4" fontId="2" fillId="7" borderId="18" xfId="0" applyNumberFormat="1" applyFont="1" applyFill="1" applyBorder="1" applyAlignment="1">
      <alignment horizontal="center" vertical="center"/>
    </xf>
    <xf numFmtId="49" fontId="4" fillId="7" borderId="21" xfId="0" applyNumberFormat="1" applyFont="1" applyFill="1" applyBorder="1" applyAlignment="1">
      <alignment horizontal="center" vertical="center" wrapText="1"/>
    </xf>
    <xf numFmtId="49" fontId="4" fillId="7" borderId="23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top" wrapText="1"/>
    </xf>
    <xf numFmtId="0" fontId="2" fillId="2" borderId="0" xfId="0" applyNumberFormat="1" applyFont="1" applyFill="1" applyAlignment="1">
      <alignment horizontal="left" vertical="top" wrapText="1"/>
    </xf>
    <xf numFmtId="0" fontId="3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" fontId="2" fillId="7" borderId="19" xfId="0" applyNumberFormat="1" applyFont="1" applyFill="1" applyBorder="1" applyAlignment="1">
      <alignment horizontal="center" vertical="center"/>
    </xf>
    <xf numFmtId="4" fontId="2" fillId="7" borderId="20" xfId="0" applyNumberFormat="1" applyFont="1" applyFill="1" applyBorder="1" applyAlignment="1">
      <alignment horizontal="center" vertical="center"/>
    </xf>
    <xf numFmtId="4" fontId="2" fillId="7" borderId="7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1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top" wrapText="1"/>
    </xf>
    <xf numFmtId="49" fontId="2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4" fontId="3" fillId="4" borderId="14" xfId="0" applyNumberFormat="1" applyFont="1" applyFill="1" applyBorder="1" applyAlignment="1">
      <alignment horizontal="center" vertical="center"/>
    </xf>
    <xf numFmtId="4" fontId="3" fillId="4" borderId="15" xfId="0" applyNumberFormat="1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center" vertical="center"/>
    </xf>
    <xf numFmtId="4" fontId="3" fillId="4" borderId="17" xfId="0" applyNumberFormat="1" applyFont="1" applyFill="1" applyBorder="1" applyAlignment="1">
      <alignment horizontal="center" vertical="center"/>
    </xf>
    <xf numFmtId="4" fontId="3" fillId="4" borderId="18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6" borderId="19" xfId="0" applyNumberFormat="1" applyFont="1" applyFill="1" applyBorder="1" applyAlignment="1">
      <alignment horizontal="center" vertical="center"/>
    </xf>
    <xf numFmtId="4" fontId="2" fillId="6" borderId="7" xfId="0" applyNumberFormat="1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  <xf numFmtId="4" fontId="2" fillId="6" borderId="24" xfId="0" applyNumberFormat="1" applyFont="1" applyFill="1" applyBorder="1" applyAlignment="1">
      <alignment horizontal="center" vertical="center"/>
    </xf>
    <xf numFmtId="4" fontId="2" fillId="6" borderId="14" xfId="0" applyNumberFormat="1" applyFont="1" applyFill="1" applyBorder="1" applyAlignment="1">
      <alignment horizontal="center" vertical="center"/>
    </xf>
    <xf numFmtId="4" fontId="2" fillId="6" borderId="9" xfId="0" applyNumberFormat="1" applyFont="1" applyFill="1" applyBorder="1" applyAlignment="1">
      <alignment horizontal="center" vertical="center"/>
    </xf>
    <xf numFmtId="4" fontId="2" fillId="6" borderId="16" xfId="0" applyNumberFormat="1" applyFont="1" applyFill="1" applyBorder="1" applyAlignment="1">
      <alignment horizontal="center" vertical="center"/>
    </xf>
    <xf numFmtId="4" fontId="2" fillId="6" borderId="18" xfId="0" applyNumberFormat="1" applyFont="1" applyFill="1" applyBorder="1" applyAlignment="1">
      <alignment horizontal="center" vertical="center"/>
    </xf>
    <xf numFmtId="4" fontId="3" fillId="6" borderId="14" xfId="0" applyNumberFormat="1" applyFont="1" applyFill="1" applyBorder="1" applyAlignment="1">
      <alignment horizontal="center" vertical="center"/>
    </xf>
    <xf numFmtId="4" fontId="3" fillId="6" borderId="15" xfId="0" applyNumberFormat="1" applyFont="1" applyFill="1" applyBorder="1" applyAlignment="1">
      <alignment horizontal="center" vertical="center"/>
    </xf>
    <xf numFmtId="4" fontId="3" fillId="6" borderId="9" xfId="0" applyNumberFormat="1" applyFont="1" applyFill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/>
    </xf>
    <xf numFmtId="4" fontId="3" fillId="6" borderId="28" xfId="0" applyNumberFormat="1" applyFont="1" applyFill="1" applyBorder="1" applyAlignment="1">
      <alignment horizontal="center" vertical="center"/>
    </xf>
    <xf numFmtId="4" fontId="3" fillId="6" borderId="6" xfId="0" applyNumberFormat="1" applyFont="1" applyFill="1" applyBorder="1" applyAlignment="1">
      <alignment horizontal="center" vertical="center"/>
    </xf>
    <xf numFmtId="4" fontId="3" fillId="5" borderId="14" xfId="0" applyNumberFormat="1" applyFont="1" applyFill="1" applyBorder="1" applyAlignment="1">
      <alignment horizontal="center" vertical="center"/>
    </xf>
    <xf numFmtId="4" fontId="3" fillId="5" borderId="15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center" vertical="center"/>
    </xf>
    <xf numFmtId="4" fontId="3" fillId="5" borderId="16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center" vertical="center"/>
    </xf>
    <xf numFmtId="4" fontId="3" fillId="5" borderId="18" xfId="0" applyNumberFormat="1" applyFont="1" applyFill="1" applyBorder="1" applyAlignment="1">
      <alignment horizontal="center" vertical="center"/>
    </xf>
    <xf numFmtId="4" fontId="2" fillId="5" borderId="19" xfId="0" applyNumberFormat="1" applyFont="1" applyFill="1" applyBorder="1" applyAlignment="1">
      <alignment horizontal="center" vertical="center"/>
    </xf>
    <xf numFmtId="4" fontId="2" fillId="5" borderId="7" xfId="0" applyNumberFormat="1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4" fontId="2" fillId="5" borderId="24" xfId="0" applyNumberFormat="1" applyFont="1" applyFill="1" applyBorder="1" applyAlignment="1">
      <alignment horizontal="center" vertical="center"/>
    </xf>
    <xf numFmtId="4" fontId="2" fillId="5" borderId="14" xfId="0" applyNumberFormat="1" applyFont="1" applyFill="1" applyBorder="1" applyAlignment="1">
      <alignment horizontal="center" vertical="center"/>
    </xf>
    <xf numFmtId="4" fontId="2" fillId="5" borderId="9" xfId="0" applyNumberFormat="1" applyFont="1" applyFill="1" applyBorder="1" applyAlignment="1">
      <alignment horizontal="center" vertical="center"/>
    </xf>
    <xf numFmtId="4" fontId="2" fillId="5" borderId="16" xfId="0" applyNumberFormat="1" applyFont="1" applyFill="1" applyBorder="1" applyAlignment="1">
      <alignment horizontal="center" vertical="center"/>
    </xf>
    <xf numFmtId="4" fontId="2" fillId="5" borderId="18" xfId="0" applyNumberFormat="1" applyFont="1" applyFill="1" applyBorder="1" applyAlignment="1">
      <alignment horizontal="center" vertical="center"/>
    </xf>
    <xf numFmtId="4" fontId="2" fillId="7" borderId="24" xfId="0" applyNumberFormat="1" applyFont="1" applyFill="1" applyBorder="1" applyAlignment="1">
      <alignment horizontal="center" vertical="center"/>
    </xf>
    <xf numFmtId="4" fontId="3" fillId="7" borderId="14" xfId="0" applyNumberFormat="1" applyFont="1" applyFill="1" applyBorder="1" applyAlignment="1">
      <alignment horizontal="center" vertical="center"/>
    </xf>
    <xf numFmtId="4" fontId="3" fillId="7" borderId="15" xfId="0" applyNumberFormat="1" applyFont="1" applyFill="1" applyBorder="1" applyAlignment="1">
      <alignment horizontal="center" vertical="center"/>
    </xf>
    <xf numFmtId="4" fontId="3" fillId="7" borderId="9" xfId="0" applyNumberFormat="1" applyFont="1" applyFill="1" applyBorder="1" applyAlignment="1">
      <alignment horizontal="center" vertical="center"/>
    </xf>
    <xf numFmtId="4" fontId="3" fillId="7" borderId="16" xfId="0" applyNumberFormat="1" applyFont="1" applyFill="1" applyBorder="1" applyAlignment="1">
      <alignment horizontal="center" vertical="center"/>
    </xf>
    <xf numFmtId="4" fontId="3" fillId="7" borderId="17" xfId="0" applyNumberFormat="1" applyFont="1" applyFill="1" applyBorder="1" applyAlignment="1">
      <alignment horizontal="center" vertical="center"/>
    </xf>
    <xf numFmtId="4" fontId="3" fillId="7" borderId="18" xfId="0" applyNumberFormat="1" applyFont="1" applyFill="1" applyBorder="1" applyAlignment="1">
      <alignment horizontal="center" vertical="center"/>
    </xf>
    <xf numFmtId="49" fontId="4" fillId="7" borderId="2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49" fontId="2" fillId="16" borderId="2" xfId="0" applyNumberFormat="1" applyFont="1" applyFill="1" applyBorder="1" applyAlignment="1">
      <alignment horizontal="center" vertical="center" wrapText="1"/>
    </xf>
    <xf numFmtId="49" fontId="2" fillId="16" borderId="13" xfId="0" applyNumberFormat="1" applyFont="1" applyFill="1" applyBorder="1" applyAlignment="1">
      <alignment horizontal="center" vertical="center" wrapText="1"/>
    </xf>
    <xf numFmtId="49" fontId="2" fillId="16" borderId="24" xfId="0" applyNumberFormat="1" applyFont="1" applyFill="1" applyBorder="1" applyAlignment="1">
      <alignment horizontal="center" vertical="center" wrapText="1"/>
    </xf>
    <xf numFmtId="4" fontId="2" fillId="16" borderId="2" xfId="0" applyNumberFormat="1" applyFont="1" applyFill="1" applyBorder="1" applyAlignment="1">
      <alignment horizontal="center" vertical="center" wrapText="1"/>
    </xf>
    <xf numFmtId="4" fontId="2" fillId="16" borderId="13" xfId="0" applyNumberFormat="1" applyFont="1" applyFill="1" applyBorder="1" applyAlignment="1">
      <alignment horizontal="center" vertical="center" wrapText="1"/>
    </xf>
    <xf numFmtId="49" fontId="2" fillId="16" borderId="14" xfId="0" applyNumberFormat="1" applyFont="1" applyFill="1" applyBorder="1" applyAlignment="1">
      <alignment horizontal="center" vertical="center" wrapText="1"/>
    </xf>
    <xf numFmtId="49" fontId="2" fillId="16" borderId="15" xfId="0" applyNumberFormat="1" applyFont="1" applyFill="1" applyBorder="1" applyAlignment="1">
      <alignment horizontal="center" vertical="center" wrapText="1"/>
    </xf>
    <xf numFmtId="49" fontId="2" fillId="16" borderId="9" xfId="0" applyNumberFormat="1" applyFont="1" applyFill="1" applyBorder="1" applyAlignment="1">
      <alignment horizontal="center" vertical="center" wrapText="1"/>
    </xf>
    <xf numFmtId="49" fontId="2" fillId="16" borderId="16" xfId="0" applyNumberFormat="1" applyFont="1" applyFill="1" applyBorder="1" applyAlignment="1">
      <alignment horizontal="center" vertical="center" wrapText="1"/>
    </xf>
    <xf numFmtId="49" fontId="2" fillId="16" borderId="17" xfId="0" applyNumberFormat="1" applyFont="1" applyFill="1" applyBorder="1" applyAlignment="1">
      <alignment horizontal="center" vertical="center" wrapText="1"/>
    </xf>
    <xf numFmtId="49" fontId="2" fillId="16" borderId="18" xfId="0" applyNumberFormat="1" applyFont="1" applyFill="1" applyBorder="1" applyAlignment="1">
      <alignment horizontal="center" vertical="center" wrapText="1"/>
    </xf>
    <xf numFmtId="4" fontId="2" fillId="16" borderId="14" xfId="0" applyNumberFormat="1" applyFont="1" applyFill="1" applyBorder="1" applyAlignment="1">
      <alignment horizontal="center" vertical="center"/>
    </xf>
    <xf numFmtId="4" fontId="2" fillId="16" borderId="15" xfId="0" applyNumberFormat="1" applyFont="1" applyFill="1" applyBorder="1" applyAlignment="1">
      <alignment horizontal="center" vertical="center"/>
    </xf>
    <xf numFmtId="4" fontId="2" fillId="16" borderId="9" xfId="0" applyNumberFormat="1" applyFont="1" applyFill="1" applyBorder="1" applyAlignment="1">
      <alignment horizontal="center" vertical="center"/>
    </xf>
    <xf numFmtId="4" fontId="2" fillId="16" borderId="16" xfId="0" applyNumberFormat="1" applyFont="1" applyFill="1" applyBorder="1" applyAlignment="1">
      <alignment horizontal="center" vertical="center"/>
    </xf>
    <xf numFmtId="4" fontId="2" fillId="16" borderId="17" xfId="0" applyNumberFormat="1" applyFont="1" applyFill="1" applyBorder="1" applyAlignment="1">
      <alignment horizontal="center" vertical="center"/>
    </xf>
    <xf numFmtId="4" fontId="2" fillId="16" borderId="18" xfId="0" applyNumberFormat="1" applyFont="1" applyFill="1" applyBorder="1" applyAlignment="1">
      <alignment horizontal="center" vertical="center"/>
    </xf>
    <xf numFmtId="4" fontId="2" fillId="6" borderId="15" xfId="0" applyNumberFormat="1" applyFont="1" applyFill="1" applyBorder="1" applyAlignment="1">
      <alignment horizontal="center" vertical="center"/>
    </xf>
    <xf numFmtId="4" fontId="2" fillId="6" borderId="17" xfId="0" applyNumberFormat="1" applyFont="1" applyFill="1" applyBorder="1" applyAlignment="1">
      <alignment horizontal="center" vertical="center"/>
    </xf>
    <xf numFmtId="4" fontId="2" fillId="6" borderId="20" xfId="0" applyNumberFormat="1" applyFont="1" applyFill="1" applyBorder="1" applyAlignment="1">
      <alignment horizontal="center" vertical="center"/>
    </xf>
    <xf numFmtId="4" fontId="3" fillId="6" borderId="26" xfId="0" applyNumberFormat="1" applyFont="1" applyFill="1" applyBorder="1" applyAlignment="1">
      <alignment horizontal="center" vertical="center"/>
    </xf>
    <xf numFmtId="4" fontId="3" fillId="6" borderId="12" xfId="0" applyNumberFormat="1" applyFont="1" applyFill="1" applyBorder="1" applyAlignment="1">
      <alignment horizontal="center" vertical="center"/>
    </xf>
    <xf numFmtId="4" fontId="3" fillId="6" borderId="27" xfId="0" applyNumberFormat="1" applyFont="1" applyFill="1" applyBorder="1" applyAlignment="1">
      <alignment horizontal="center" vertical="center"/>
    </xf>
    <xf numFmtId="4" fontId="2" fillId="6" borderId="13" xfId="0" applyNumberFormat="1" applyFont="1" applyFill="1" applyBorder="1" applyAlignment="1">
      <alignment horizontal="center" vertical="center"/>
    </xf>
    <xf numFmtId="49" fontId="4" fillId="6" borderId="21" xfId="0" applyNumberFormat="1" applyFont="1" applyFill="1" applyBorder="1" applyAlignment="1">
      <alignment horizontal="center" vertical="center" wrapText="1"/>
    </xf>
    <xf numFmtId="49" fontId="4" fillId="6" borderId="22" xfId="0" applyNumberFormat="1" applyFont="1" applyFill="1" applyBorder="1" applyAlignment="1">
      <alignment horizontal="center" vertical="center" wrapText="1"/>
    </xf>
    <xf numFmtId="49" fontId="4" fillId="6" borderId="2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13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2" fillId="5" borderId="13" xfId="0" applyNumberFormat="1" applyFont="1" applyFill="1" applyBorder="1" applyAlignment="1">
      <alignment horizontal="center"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49" fontId="2" fillId="5" borderId="15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49" fontId="2" fillId="5" borderId="16" xfId="0" applyNumberFormat="1" applyFont="1" applyFill="1" applyBorder="1" applyAlignment="1">
      <alignment horizontal="center" vertical="center" wrapText="1"/>
    </xf>
    <xf numFmtId="49" fontId="2" fillId="5" borderId="17" xfId="0" applyNumberFormat="1" applyFont="1" applyFill="1" applyBorder="1" applyAlignment="1">
      <alignment horizontal="center" vertical="center" wrapText="1"/>
    </xf>
    <xf numFmtId="49" fontId="2" fillId="5" borderId="18" xfId="0" applyNumberFormat="1" applyFont="1" applyFill="1" applyBorder="1" applyAlignment="1">
      <alignment horizontal="center" vertical="center" wrapText="1"/>
    </xf>
    <xf numFmtId="4" fontId="2" fillId="5" borderId="15" xfId="0" applyNumberFormat="1" applyFont="1" applyFill="1" applyBorder="1" applyAlignment="1">
      <alignment horizontal="center" vertical="center"/>
    </xf>
    <xf numFmtId="4" fontId="2" fillId="5" borderId="17" xfId="0" applyNumberFormat="1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 wrapText="1"/>
    </xf>
    <xf numFmtId="4" fontId="2" fillId="5" borderId="20" xfId="0" applyNumberFormat="1" applyFont="1" applyFill="1" applyBorder="1" applyAlignment="1">
      <alignment horizontal="center" vertical="center"/>
    </xf>
    <xf numFmtId="4" fontId="2" fillId="5" borderId="13" xfId="0" applyNumberFormat="1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 wrapText="1"/>
    </xf>
    <xf numFmtId="49" fontId="4" fillId="5" borderId="22" xfId="0" applyNumberFormat="1" applyFont="1" applyFill="1" applyBorder="1" applyAlignment="1">
      <alignment horizontal="center" vertical="center" wrapText="1"/>
    </xf>
    <xf numFmtId="49" fontId="4" fillId="5" borderId="23" xfId="0" applyNumberFormat="1" applyFont="1" applyFill="1" applyBorder="1" applyAlignment="1">
      <alignment horizontal="center" vertical="center" wrapText="1"/>
    </xf>
    <xf numFmtId="4" fontId="3" fillId="16" borderId="14" xfId="0" applyNumberFormat="1" applyFont="1" applyFill="1" applyBorder="1" applyAlignment="1">
      <alignment horizontal="center" vertical="center"/>
    </xf>
    <xf numFmtId="4" fontId="3" fillId="16" borderId="15" xfId="0" applyNumberFormat="1" applyFont="1" applyFill="1" applyBorder="1" applyAlignment="1">
      <alignment horizontal="center" vertical="center"/>
    </xf>
    <xf numFmtId="4" fontId="3" fillId="16" borderId="9" xfId="0" applyNumberFormat="1" applyFont="1" applyFill="1" applyBorder="1" applyAlignment="1">
      <alignment horizontal="center" vertical="center"/>
    </xf>
    <xf numFmtId="4" fontId="3" fillId="16" borderId="16" xfId="0" applyNumberFormat="1" applyFont="1" applyFill="1" applyBorder="1" applyAlignment="1">
      <alignment horizontal="center" vertical="center"/>
    </xf>
    <xf numFmtId="4" fontId="3" fillId="16" borderId="17" xfId="0" applyNumberFormat="1" applyFont="1" applyFill="1" applyBorder="1" applyAlignment="1">
      <alignment horizontal="center" vertical="center"/>
    </xf>
    <xf numFmtId="4" fontId="3" fillId="16" borderId="18" xfId="0" applyNumberFormat="1" applyFont="1" applyFill="1" applyBorder="1" applyAlignment="1">
      <alignment horizontal="center" vertical="center"/>
    </xf>
    <xf numFmtId="4" fontId="2" fillId="16" borderId="19" xfId="0" applyNumberFormat="1" applyFont="1" applyFill="1" applyBorder="1" applyAlignment="1">
      <alignment horizontal="center" vertical="center"/>
    </xf>
    <xf numFmtId="4" fontId="2" fillId="16" borderId="20" xfId="0" applyNumberFormat="1" applyFont="1" applyFill="1" applyBorder="1" applyAlignment="1">
      <alignment horizontal="center" vertical="center"/>
    </xf>
    <xf numFmtId="4" fontId="2" fillId="16" borderId="7" xfId="0" applyNumberFormat="1" applyFont="1" applyFill="1" applyBorder="1" applyAlignment="1">
      <alignment horizontal="center" vertical="center"/>
    </xf>
    <xf numFmtId="4" fontId="2" fillId="16" borderId="2" xfId="0" applyNumberFormat="1" applyFont="1" applyFill="1" applyBorder="1" applyAlignment="1">
      <alignment horizontal="center" vertical="center"/>
    </xf>
    <xf numFmtId="4" fontId="2" fillId="16" borderId="24" xfId="0" applyNumberFormat="1" applyFont="1" applyFill="1" applyBorder="1" applyAlignment="1">
      <alignment horizontal="center" vertical="center"/>
    </xf>
    <xf numFmtId="4" fontId="3" fillId="6" borderId="16" xfId="0" applyNumberFormat="1" applyFont="1" applyFill="1" applyBorder="1" applyAlignment="1">
      <alignment horizontal="center" vertical="center"/>
    </xf>
    <xf numFmtId="4" fontId="3" fillId="6" borderId="17" xfId="0" applyNumberFormat="1" applyFont="1" applyFill="1" applyBorder="1" applyAlignment="1">
      <alignment horizontal="center" vertical="center"/>
    </xf>
    <xf numFmtId="4" fontId="3" fillId="6" borderId="18" xfId="0" applyNumberFormat="1" applyFont="1" applyFill="1" applyBorder="1" applyAlignment="1">
      <alignment horizontal="center" vertical="center"/>
    </xf>
    <xf numFmtId="49" fontId="2" fillId="11" borderId="25" xfId="0" applyNumberFormat="1" applyFont="1" applyFill="1" applyBorder="1" applyAlignment="1">
      <alignment horizontal="center" vertical="center" wrapText="1"/>
    </xf>
    <xf numFmtId="4" fontId="2" fillId="11" borderId="25" xfId="0" applyNumberFormat="1" applyFont="1" applyFill="1" applyBorder="1" applyAlignment="1">
      <alignment horizontal="center" vertical="center" wrapText="1"/>
    </xf>
    <xf numFmtId="49" fontId="2" fillId="11" borderId="3" xfId="0" applyNumberFormat="1" applyFont="1" applyFill="1" applyBorder="1" applyAlignment="1">
      <alignment horizontal="center" vertical="center" wrapText="1"/>
    </xf>
    <xf numFmtId="49" fontId="2" fillId="11" borderId="0" xfId="0" applyNumberFormat="1" applyFont="1" applyFill="1" applyBorder="1" applyAlignment="1">
      <alignment horizontal="center" vertical="center" wrapText="1"/>
    </xf>
    <xf numFmtId="49" fontId="2" fillId="11" borderId="4" xfId="0" applyNumberFormat="1" applyFont="1" applyFill="1" applyBorder="1" applyAlignment="1">
      <alignment horizontal="center" vertical="center" wrapText="1"/>
    </xf>
    <xf numFmtId="4" fontId="2" fillId="11" borderId="3" xfId="0" applyNumberFormat="1" applyFont="1" applyFill="1" applyBorder="1" applyAlignment="1">
      <alignment horizontal="center" vertical="center"/>
    </xf>
    <xf numFmtId="4" fontId="2" fillId="11" borderId="0" xfId="0" applyNumberFormat="1" applyFont="1" applyFill="1" applyBorder="1" applyAlignment="1">
      <alignment horizontal="center" vertical="center"/>
    </xf>
    <xf numFmtId="4" fontId="2" fillId="11" borderId="4" xfId="0" applyNumberFormat="1" applyFont="1" applyFill="1" applyBorder="1" applyAlignment="1">
      <alignment horizontal="center" vertical="center"/>
    </xf>
    <xf numFmtId="4" fontId="2" fillId="11" borderId="25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4" fontId="3" fillId="11" borderId="0" xfId="0" applyNumberFormat="1" applyFont="1" applyFill="1" applyBorder="1" applyAlignment="1">
      <alignment horizontal="center" vertical="center"/>
    </xf>
    <xf numFmtId="4" fontId="3" fillId="11" borderId="4" xfId="0" applyNumberFormat="1" applyFont="1" applyFill="1" applyBorder="1" applyAlignment="1">
      <alignment horizontal="center" vertical="center"/>
    </xf>
    <xf numFmtId="4" fontId="2" fillId="16" borderId="13" xfId="0" applyNumberFormat="1" applyFont="1" applyFill="1" applyBorder="1" applyAlignment="1">
      <alignment horizontal="center" vertical="center"/>
    </xf>
    <xf numFmtId="49" fontId="4" fillId="16" borderId="21" xfId="0" applyNumberFormat="1" applyFont="1" applyFill="1" applyBorder="1" applyAlignment="1">
      <alignment horizontal="center" vertical="center" wrapText="1"/>
    </xf>
    <xf numFmtId="49" fontId="4" fillId="16" borderId="22" xfId="0" applyNumberFormat="1" applyFont="1" applyFill="1" applyBorder="1" applyAlignment="1">
      <alignment horizontal="center" vertical="center" wrapText="1"/>
    </xf>
    <xf numFmtId="49" fontId="4" fillId="16" borderId="23" xfId="0" applyNumberFormat="1" applyFont="1" applyFill="1" applyBorder="1" applyAlignment="1">
      <alignment horizontal="center" vertical="center" wrapText="1"/>
    </xf>
    <xf numFmtId="4" fontId="6" fillId="16" borderId="14" xfId="0" applyNumberFormat="1" applyFont="1" applyFill="1" applyBorder="1" applyAlignment="1">
      <alignment horizontal="center" vertical="center"/>
    </xf>
    <xf numFmtId="4" fontId="6" fillId="16" borderId="15" xfId="0" applyNumberFormat="1" applyFont="1" applyFill="1" applyBorder="1" applyAlignment="1">
      <alignment horizontal="center" vertical="center"/>
    </xf>
    <xf numFmtId="4" fontId="6" fillId="16" borderId="9" xfId="0" applyNumberFormat="1" applyFont="1" applyFill="1" applyBorder="1" applyAlignment="1">
      <alignment horizontal="center" vertical="center"/>
    </xf>
    <xf numFmtId="4" fontId="6" fillId="16" borderId="16" xfId="0" applyNumberFormat="1" applyFont="1" applyFill="1" applyBorder="1" applyAlignment="1">
      <alignment horizontal="center" vertical="center"/>
    </xf>
    <xf numFmtId="4" fontId="6" fillId="16" borderId="17" xfId="0" applyNumberFormat="1" applyFont="1" applyFill="1" applyBorder="1" applyAlignment="1">
      <alignment horizontal="center" vertical="center"/>
    </xf>
    <xf numFmtId="4" fontId="6" fillId="16" borderId="1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/>
    </xf>
    <xf numFmtId="4" fontId="2" fillId="18" borderId="26" xfId="0" applyNumberFormat="1" applyFont="1" applyFill="1" applyBorder="1" applyAlignment="1">
      <alignment horizontal="center" vertical="center"/>
    </xf>
    <xf numFmtId="4" fontId="2" fillId="18" borderId="27" xfId="0" applyNumberFormat="1" applyFont="1" applyFill="1" applyBorder="1" applyAlignment="1">
      <alignment horizontal="center" vertical="center"/>
    </xf>
    <xf numFmtId="4" fontId="2" fillId="18" borderId="16" xfId="0" applyNumberFormat="1" applyFont="1" applyFill="1" applyBorder="1" applyAlignment="1">
      <alignment horizontal="center" vertical="center"/>
    </xf>
    <xf numFmtId="4" fontId="2" fillId="18" borderId="18" xfId="0" applyNumberFormat="1" applyFont="1" applyFill="1" applyBorder="1" applyAlignment="1">
      <alignment horizontal="center" vertical="center"/>
    </xf>
    <xf numFmtId="4" fontId="2" fillId="0" borderId="3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vertical="center"/>
    </xf>
    <xf numFmtId="0" fontId="0" fillId="0" borderId="31" xfId="0" applyBorder="1" applyAlignment="1">
      <alignment vertical="center"/>
    </xf>
    <xf numFmtId="49" fontId="2" fillId="18" borderId="2" xfId="0" applyNumberFormat="1" applyFont="1" applyFill="1" applyBorder="1" applyAlignment="1">
      <alignment horizontal="left" vertical="top" wrapText="1"/>
    </xf>
    <xf numFmtId="49" fontId="2" fillId="18" borderId="13" xfId="0" applyNumberFormat="1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4" fontId="2" fillId="10" borderId="14" xfId="0" applyNumberFormat="1" applyFont="1" applyFill="1" applyBorder="1" applyAlignment="1">
      <alignment horizontal="center" vertical="center"/>
    </xf>
    <xf numFmtId="4" fontId="2" fillId="10" borderId="16" xfId="0" applyNumberFormat="1" applyFont="1" applyFill="1" applyBorder="1" applyAlignment="1">
      <alignment horizontal="center" vertical="center"/>
    </xf>
    <xf numFmtId="49" fontId="2" fillId="18" borderId="32" xfId="0" applyNumberFormat="1" applyFont="1" applyFill="1" applyBorder="1" applyAlignment="1">
      <alignment horizontal="left" vertical="center" wrapText="1"/>
    </xf>
    <xf numFmtId="49" fontId="2" fillId="18" borderId="24" xfId="0" applyNumberFormat="1" applyFont="1" applyFill="1" applyBorder="1" applyAlignment="1">
      <alignment horizontal="left" vertical="center" wrapText="1"/>
    </xf>
    <xf numFmtId="49" fontId="2" fillId="17" borderId="2" xfId="0" applyNumberFormat="1" applyFont="1" applyFill="1" applyBorder="1" applyAlignment="1">
      <alignment horizontal="center" vertical="center" wrapText="1"/>
    </xf>
    <xf numFmtId="49" fontId="2" fillId="17" borderId="13" xfId="0" applyNumberFormat="1" applyFont="1" applyFill="1" applyBorder="1" applyAlignment="1">
      <alignment horizontal="center" vertical="center" wrapText="1"/>
    </xf>
    <xf numFmtId="4" fontId="2" fillId="17" borderId="14" xfId="0" applyNumberFormat="1" applyFont="1" applyFill="1" applyBorder="1" applyAlignment="1">
      <alignment horizontal="center" vertical="center"/>
    </xf>
    <xf numFmtId="4" fontId="2" fillId="17" borderId="16" xfId="0" applyNumberFormat="1" applyFont="1" applyFill="1" applyBorder="1" applyAlignment="1">
      <alignment horizontal="center" vertical="center"/>
    </xf>
    <xf numFmtId="4" fontId="2" fillId="17" borderId="9" xfId="0" applyNumberFormat="1" applyFont="1" applyFill="1" applyBorder="1" applyAlignment="1">
      <alignment horizontal="center" vertical="center"/>
    </xf>
    <xf numFmtId="4" fontId="2" fillId="17" borderId="18" xfId="0" applyNumberFormat="1" applyFont="1" applyFill="1" applyBorder="1" applyAlignment="1">
      <alignment horizontal="center" vertical="center"/>
    </xf>
    <xf numFmtId="4" fontId="2" fillId="17" borderId="2" xfId="0" applyNumberFormat="1" applyFont="1" applyFill="1" applyBorder="1" applyAlignment="1">
      <alignment horizontal="center" vertical="center"/>
    </xf>
    <xf numFmtId="4" fontId="2" fillId="17" borderId="13" xfId="0" applyNumberFormat="1" applyFont="1" applyFill="1" applyBorder="1" applyAlignment="1">
      <alignment horizontal="center" vertical="center"/>
    </xf>
    <xf numFmtId="4" fontId="2" fillId="17" borderId="24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" fontId="6" fillId="17" borderId="14" xfId="0" applyNumberFormat="1" applyFont="1" applyFill="1" applyBorder="1" applyAlignment="1">
      <alignment horizontal="center" vertical="center"/>
    </xf>
    <xf numFmtId="4" fontId="6" fillId="17" borderId="15" xfId="0" applyNumberFormat="1" applyFont="1" applyFill="1" applyBorder="1" applyAlignment="1">
      <alignment horizontal="center" vertical="center"/>
    </xf>
    <xf numFmtId="4" fontId="6" fillId="17" borderId="9" xfId="0" applyNumberFormat="1" applyFont="1" applyFill="1" applyBorder="1" applyAlignment="1">
      <alignment horizontal="center" vertical="center"/>
    </xf>
    <xf numFmtId="4" fontId="6" fillId="17" borderId="16" xfId="0" applyNumberFormat="1" applyFont="1" applyFill="1" applyBorder="1" applyAlignment="1">
      <alignment horizontal="center" vertical="center"/>
    </xf>
    <xf numFmtId="4" fontId="6" fillId="17" borderId="17" xfId="0" applyNumberFormat="1" applyFont="1" applyFill="1" applyBorder="1" applyAlignment="1">
      <alignment horizontal="center" vertical="center"/>
    </xf>
    <xf numFmtId="4" fontId="6" fillId="17" borderId="18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6" fillId="18" borderId="14" xfId="0" applyNumberFormat="1" applyFont="1" applyFill="1" applyBorder="1" applyAlignment="1">
      <alignment horizontal="center" vertical="center"/>
    </xf>
    <xf numFmtId="4" fontId="6" fillId="18" borderId="15" xfId="0" applyNumberFormat="1" applyFont="1" applyFill="1" applyBorder="1" applyAlignment="1">
      <alignment horizontal="center" vertical="center"/>
    </xf>
    <xf numFmtId="4" fontId="6" fillId="18" borderId="16" xfId="0" applyNumberFormat="1" applyFont="1" applyFill="1" applyBorder="1" applyAlignment="1">
      <alignment horizontal="center" vertical="center"/>
    </xf>
    <xf numFmtId="4" fontId="6" fillId="18" borderId="17" xfId="0" applyNumberFormat="1" applyFont="1" applyFill="1" applyBorder="1" applyAlignment="1">
      <alignment horizontal="center" vertical="center"/>
    </xf>
    <xf numFmtId="4" fontId="2" fillId="18" borderId="8" xfId="0" applyNumberFormat="1" applyFont="1" applyFill="1" applyBorder="1" applyAlignment="1">
      <alignment horizontal="center" vertical="center"/>
    </xf>
    <xf numFmtId="49" fontId="2" fillId="17" borderId="24" xfId="0" applyNumberFormat="1" applyFont="1" applyFill="1" applyBorder="1" applyAlignment="1">
      <alignment horizontal="center" vertical="center" wrapText="1"/>
    </xf>
    <xf numFmtId="4" fontId="2" fillId="17" borderId="2" xfId="0" applyNumberFormat="1" applyFont="1" applyFill="1" applyBorder="1" applyAlignment="1">
      <alignment horizontal="center" vertical="center" wrapText="1"/>
    </xf>
    <xf numFmtId="4" fontId="2" fillId="17" borderId="13" xfId="0" applyNumberFormat="1" applyFont="1" applyFill="1" applyBorder="1" applyAlignment="1">
      <alignment horizontal="center" vertical="center" wrapText="1"/>
    </xf>
    <xf numFmtId="49" fontId="2" fillId="17" borderId="14" xfId="0" applyNumberFormat="1" applyFont="1" applyFill="1" applyBorder="1" applyAlignment="1">
      <alignment horizontal="center" vertical="center" wrapText="1"/>
    </xf>
    <xf numFmtId="49" fontId="2" fillId="17" borderId="16" xfId="0" applyNumberFormat="1" applyFont="1" applyFill="1" applyBorder="1" applyAlignment="1">
      <alignment horizontal="center" vertical="center" wrapText="1"/>
    </xf>
    <xf numFmtId="0" fontId="8" fillId="18" borderId="29" xfId="0" applyNumberFormat="1" applyFont="1" applyFill="1" applyBorder="1" applyAlignment="1">
      <alignment horizontal="center" vertical="center" wrapText="1"/>
    </xf>
    <xf numFmtId="0" fontId="8" fillId="18" borderId="31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left" vertical="top" wrapText="1"/>
    </xf>
    <xf numFmtId="49" fontId="2" fillId="6" borderId="13" xfId="0" applyNumberFormat="1" applyFont="1" applyFill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34" xfId="0" applyNumberFormat="1" applyFont="1" applyBorder="1" applyAlignment="1">
      <alignment horizontal="center" vertical="center" wrapText="1"/>
    </xf>
    <xf numFmtId="0" fontId="2" fillId="0" borderId="35" xfId="0" applyNumberFormat="1" applyFont="1" applyBorder="1" applyAlignment="1">
      <alignment horizontal="center" vertical="center" wrapText="1"/>
    </xf>
    <xf numFmtId="0" fontId="2" fillId="0" borderId="3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4" fontId="6" fillId="18" borderId="9" xfId="0" applyNumberFormat="1" applyFont="1" applyFill="1" applyBorder="1" applyAlignment="1">
      <alignment horizontal="center" vertical="center"/>
    </xf>
    <xf numFmtId="4" fontId="6" fillId="18" borderId="18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8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32" xfId="0" applyNumberFormat="1" applyFont="1" applyBorder="1" applyAlignment="1">
      <alignment horizontal="center" vertical="center" wrapText="1"/>
    </xf>
    <xf numFmtId="4" fontId="2" fillId="18" borderId="14" xfId="0" applyNumberFormat="1" applyFont="1" applyFill="1" applyBorder="1" applyAlignment="1">
      <alignment horizontal="center" vertical="center"/>
    </xf>
    <xf numFmtId="4" fontId="2" fillId="18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49" fontId="2" fillId="6" borderId="32" xfId="0" applyNumberFormat="1" applyFont="1" applyFill="1" applyBorder="1" applyAlignment="1">
      <alignment horizontal="center" vertical="center" wrapText="1"/>
    </xf>
    <xf numFmtId="4" fontId="0" fillId="17" borderId="8" xfId="0" applyNumberFormat="1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49" fontId="8" fillId="18" borderId="9" xfId="0" applyNumberFormat="1" applyFont="1" applyFill="1" applyBorder="1" applyAlignment="1">
      <alignment horizontal="center" vertical="center" wrapText="1"/>
    </xf>
    <xf numFmtId="49" fontId="8" fillId="18" borderId="4" xfId="0" applyNumberFormat="1" applyFont="1" applyFill="1" applyBorder="1" applyAlignment="1">
      <alignment horizontal="center" vertical="center" wrapText="1"/>
    </xf>
    <xf numFmtId="49" fontId="8" fillId="18" borderId="6" xfId="0" applyNumberFormat="1" applyFont="1" applyFill="1" applyBorder="1" applyAlignment="1">
      <alignment horizontal="center" vertical="center" wrapText="1"/>
    </xf>
    <xf numFmtId="0" fontId="8" fillId="18" borderId="8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/>
    </xf>
    <xf numFmtId="4" fontId="6" fillId="18" borderId="26" xfId="0" applyNumberFormat="1" applyFont="1" applyFill="1" applyBorder="1" applyAlignment="1">
      <alignment horizontal="center" vertical="center"/>
    </xf>
    <xf numFmtId="4" fontId="6" fillId="18" borderId="12" xfId="0" applyNumberFormat="1" applyFont="1" applyFill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4" fontId="2" fillId="17" borderId="25" xfId="0" applyNumberFormat="1" applyFont="1" applyFill="1" applyBorder="1" applyAlignment="1">
      <alignment horizontal="center" vertical="center"/>
    </xf>
    <xf numFmtId="49" fontId="2" fillId="17" borderId="25" xfId="0" applyNumberFormat="1" applyFont="1" applyFill="1" applyBorder="1" applyAlignment="1">
      <alignment horizontal="center" vertical="center" wrapText="1"/>
    </xf>
    <xf numFmtId="4" fontId="2" fillId="17" borderId="3" xfId="0" applyNumberFormat="1" applyFont="1" applyFill="1" applyBorder="1" applyAlignment="1">
      <alignment horizontal="center" vertical="center"/>
    </xf>
    <xf numFmtId="4" fontId="2" fillId="17" borderId="4" xfId="0" applyNumberFormat="1" applyFont="1" applyFill="1" applyBorder="1" applyAlignment="1">
      <alignment horizontal="center" vertical="center"/>
    </xf>
    <xf numFmtId="4" fontId="6" fillId="17" borderId="3" xfId="0" applyNumberFormat="1" applyFont="1" applyFill="1" applyBorder="1" applyAlignment="1">
      <alignment horizontal="center" vertical="center"/>
    </xf>
    <xf numFmtId="4" fontId="6" fillId="17" borderId="0" xfId="0" applyNumberFormat="1" applyFont="1" applyFill="1" applyBorder="1" applyAlignment="1">
      <alignment horizontal="center" vertical="center"/>
    </xf>
    <xf numFmtId="4" fontId="6" fillId="17" borderId="4" xfId="0" applyNumberFormat="1" applyFont="1" applyFill="1" applyBorder="1" applyAlignment="1">
      <alignment horizontal="center" vertical="center"/>
    </xf>
    <xf numFmtId="4" fontId="2" fillId="17" borderId="25" xfId="0" applyNumberFormat="1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horizontal="center" vertical="center" wrapText="1"/>
    </xf>
    <xf numFmtId="4" fontId="2" fillId="0" borderId="32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 wrapText="1"/>
    </xf>
    <xf numFmtId="164" fontId="9" fillId="0" borderId="30" xfId="0" applyNumberFormat="1" applyFont="1" applyBorder="1" applyAlignment="1">
      <alignment horizontal="center" vertical="center" wrapText="1"/>
    </xf>
    <xf numFmtId="164" fontId="9" fillId="0" borderId="3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10</xdr:row>
      <xdr:rowOff>0</xdr:rowOff>
    </xdr:from>
    <xdr:to>
      <xdr:col>31</xdr:col>
      <xdr:colOff>1</xdr:colOff>
      <xdr:row>15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10</xdr:row>
      <xdr:rowOff>0</xdr:rowOff>
    </xdr:from>
    <xdr:to>
      <xdr:col>35</xdr:col>
      <xdr:colOff>17317</xdr:colOff>
      <xdr:row>14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12</xdr:row>
      <xdr:rowOff>0</xdr:rowOff>
    </xdr:from>
    <xdr:to>
      <xdr:col>33</xdr:col>
      <xdr:colOff>3247</xdr:colOff>
      <xdr:row>13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30</xdr:col>
      <xdr:colOff>809625</xdr:colOff>
      <xdr:row>5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prstGeom prst="line">
          <a:avLst/>
        </a:prstGeom>
        <a:ln w="9525">
          <a:solidFill>
            <a:srgbClr val="000000"/>
          </a:solidFill>
        </a:ln>
      </xdr:spPr>
    </xdr:cxnSp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1</xdr:colOff>
      <xdr:row>15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1</xdr:colOff>
      <xdr:row>15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0</xdr:colOff>
      <xdr:row>15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0</xdr:colOff>
      <xdr:row>15</xdr:row>
      <xdr:rowOff>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0</xdr:colOff>
      <xdr:row>15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0</xdr:colOff>
      <xdr:row>15</xdr:row>
      <xdr:rowOff>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0</xdr:colOff>
      <xdr:row>15</xdr:row>
      <xdr:rowOff>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0</xdr:colOff>
      <xdr:row>15</xdr:row>
      <xdr:rowOff>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0</xdr:colOff>
      <xdr:row>15</xdr:row>
      <xdr:rowOff>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0</xdr:colOff>
      <xdr:row>15</xdr:row>
      <xdr:rowOff>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0</xdr:colOff>
      <xdr:row>15</xdr:row>
      <xdr:rowOff>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0</xdr:colOff>
      <xdr:row>15</xdr:row>
      <xdr:rowOff>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0</xdr:colOff>
      <xdr:row>15</xdr:row>
      <xdr:rowOff>0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0</xdr:colOff>
      <xdr:row>15</xdr:row>
      <xdr:rowOff>0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0</xdr:colOff>
      <xdr:row>15</xdr:row>
      <xdr:rowOff>0</xdr:rowOff>
    </xdr:to>
    <xdr:pic>
      <xdr:nvPicPr>
        <xdr:cNvPr id="1037" name="Picture 13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0</xdr:colOff>
      <xdr:row>15</xdr:row>
      <xdr:rowOff>0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0</xdr:colOff>
      <xdr:row>15</xdr:row>
      <xdr:rowOff>0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0</xdr:colOff>
      <xdr:row>15</xdr:row>
      <xdr:rowOff>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10</xdr:row>
      <xdr:rowOff>0</xdr:rowOff>
    </xdr:from>
    <xdr:to>
      <xdr:col>31</xdr:col>
      <xdr:colOff>0</xdr:colOff>
      <xdr:row>15</xdr:row>
      <xdr:rowOff>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15</xdr:col>
      <xdr:colOff>1</xdr:colOff>
      <xdr:row>9</xdr:row>
      <xdr:rowOff>0</xdr:rowOff>
    </xdr:to>
    <xdr:pic>
      <xdr:nvPicPr>
        <xdr:cNvPr id="71" name="Picture 1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8629650" y="2314575"/>
          <a:ext cx="809626" cy="581025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4</xdr:row>
      <xdr:rowOff>9525</xdr:rowOff>
    </xdr:from>
    <xdr:to>
      <xdr:col>19</xdr:col>
      <xdr:colOff>638175</xdr:colOff>
      <xdr:row>8</xdr:row>
      <xdr:rowOff>180975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tretch>
          <a:fillRect/>
        </a:stretch>
      </xdr:blipFill>
      <xdr:spPr>
        <a:xfrm>
          <a:off x="16030575" y="2009775"/>
          <a:ext cx="1847850" cy="933450"/>
        </a:xfrm>
        <a:prstGeom prst="rect">
          <a:avLst/>
        </a:prstGeom>
      </xdr:spPr>
    </xdr:pic>
    <xdr:clientData/>
  </xdr:twoCellAnchor>
  <xdr:twoCellAnchor editAs="oneCell">
    <xdr:from>
      <xdr:col>14</xdr:col>
      <xdr:colOff>590550</xdr:colOff>
      <xdr:row>4</xdr:row>
      <xdr:rowOff>180975</xdr:rowOff>
    </xdr:from>
    <xdr:to>
      <xdr:col>17</xdr:col>
      <xdr:colOff>12773</xdr:colOff>
      <xdr:row>8</xdr:row>
      <xdr:rowOff>57151</xdr:rowOff>
    </xdr:to>
    <xdr:pic>
      <xdr:nvPicPr>
        <xdr:cNvPr id="73" name="Picture 3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tretch>
          <a:fillRect/>
        </a:stretch>
      </xdr:blipFill>
      <xdr:spPr>
        <a:xfrm>
          <a:off x="8820150" y="1704975"/>
          <a:ext cx="1251023" cy="63817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1</xdr:colOff>
      <xdr:row>9</xdr:row>
      <xdr:rowOff>0</xdr:rowOff>
    </xdr:to>
    <xdr:pic>
      <xdr:nvPicPr>
        <xdr:cNvPr id="75" name="Picture 1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6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1</xdr:colOff>
      <xdr:row>9</xdr:row>
      <xdr:rowOff>0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6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0</xdr:colOff>
      <xdr:row>9</xdr:row>
      <xdr:rowOff>0</xdr:rowOff>
    </xdr:to>
    <xdr:pic>
      <xdr:nvPicPr>
        <xdr:cNvPr id="77" name="Picture 1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0</xdr:colOff>
      <xdr:row>9</xdr:row>
      <xdr:rowOff>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0</xdr:colOff>
      <xdr:row>9</xdr:row>
      <xdr:rowOff>0</xdr:rowOff>
    </xdr:to>
    <xdr:pic>
      <xdr:nvPicPr>
        <xdr:cNvPr id="79" name="Picture 3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0</xdr:colOff>
      <xdr:row>9</xdr:row>
      <xdr:rowOff>0</xdr:rowOff>
    </xdr:to>
    <xdr:pic>
      <xdr:nvPicPr>
        <xdr:cNvPr id="80" name="Picture 4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0</xdr:colOff>
      <xdr:row>9</xdr:row>
      <xdr:rowOff>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0</xdr:colOff>
      <xdr:row>9</xdr:row>
      <xdr:rowOff>0</xdr:rowOff>
    </xdr:to>
    <xdr:pic>
      <xdr:nvPicPr>
        <xdr:cNvPr id="82" name="Picture 6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0</xdr:colOff>
      <xdr:row>9</xdr:row>
      <xdr:rowOff>0</xdr:rowOff>
    </xdr:to>
    <xdr:pic>
      <xdr:nvPicPr>
        <xdr:cNvPr id="83" name="Picture 7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0</xdr:colOff>
      <xdr:row>9</xdr:row>
      <xdr:rowOff>0</xdr:rowOff>
    </xdr:to>
    <xdr:pic>
      <xdr:nvPicPr>
        <xdr:cNvPr id="84" name="Picture 8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0</xdr:colOff>
      <xdr:row>9</xdr:row>
      <xdr:rowOff>0</xdr:rowOff>
    </xdr:to>
    <xdr:pic>
      <xdr:nvPicPr>
        <xdr:cNvPr id="85" name="Picture 9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0</xdr:colOff>
      <xdr:row>9</xdr:row>
      <xdr:rowOff>0</xdr:rowOff>
    </xdr:to>
    <xdr:pic>
      <xdr:nvPicPr>
        <xdr:cNvPr id="86" name="Picture 10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0</xdr:colOff>
      <xdr:row>9</xdr:row>
      <xdr:rowOff>0</xdr:rowOff>
    </xdr:to>
    <xdr:pic>
      <xdr:nvPicPr>
        <xdr:cNvPr id="87" name="Picture 11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0</xdr:colOff>
      <xdr:row>9</xdr:row>
      <xdr:rowOff>0</xdr:rowOff>
    </xdr:to>
    <xdr:pic>
      <xdr:nvPicPr>
        <xdr:cNvPr id="88" name="Picture 12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0</xdr:colOff>
      <xdr:row>9</xdr:row>
      <xdr:rowOff>0</xdr:rowOff>
    </xdr:to>
    <xdr:pic>
      <xdr:nvPicPr>
        <xdr:cNvPr id="89" name="Picture 13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0</xdr:colOff>
      <xdr:row>9</xdr:row>
      <xdr:rowOff>0</xdr:rowOff>
    </xdr:to>
    <xdr:pic>
      <xdr:nvPicPr>
        <xdr:cNvPr id="90" name="Picture 14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0</xdr:colOff>
      <xdr:row>9</xdr:row>
      <xdr:rowOff>0</xdr:rowOff>
    </xdr:to>
    <xdr:pic>
      <xdr:nvPicPr>
        <xdr:cNvPr id="91" name="Picture 15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0</xdr:colOff>
      <xdr:row>9</xdr:row>
      <xdr:rowOff>0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314575"/>
          <a:ext cx="8096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</xdr:colOff>
      <xdr:row>4</xdr:row>
      <xdr:rowOff>28576</xdr:rowOff>
    </xdr:from>
    <xdr:to>
      <xdr:col>15</xdr:col>
      <xdr:colOff>0</xdr:colOff>
      <xdr:row>9</xdr:row>
      <xdr:rowOff>0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333626"/>
          <a:ext cx="1200150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L305"/>
  <sheetViews>
    <sheetView topLeftCell="A17" zoomScale="90" zoomScaleNormal="90" workbookViewId="0">
      <selection activeCell="AM97" sqref="A13:XFD97"/>
    </sheetView>
  </sheetViews>
  <sheetFormatPr defaultRowHeight="14.4" x14ac:dyDescent="0.3"/>
  <cols>
    <col min="1" max="1" width="3.88671875" customWidth="1"/>
    <col min="2" max="2" width="0.33203125" customWidth="1"/>
    <col min="3" max="4" width="24.6640625" customWidth="1"/>
    <col min="5" max="5" width="8.44140625" customWidth="1"/>
    <col min="6" max="6" width="3.88671875" customWidth="1"/>
    <col min="7" max="7" width="2" customWidth="1"/>
    <col min="8" max="9" width="0.88671875" customWidth="1"/>
    <col min="10" max="10" width="0.6640625" customWidth="1"/>
    <col min="11" max="11" width="2.5546875" customWidth="1"/>
    <col min="12" max="12" width="3.6640625" customWidth="1"/>
    <col min="13" max="13" width="0.5546875" customWidth="1"/>
    <col min="14" max="14" width="0.88671875" customWidth="1"/>
    <col min="15" max="15" width="2.44140625" customWidth="1"/>
    <col min="16" max="16" width="0.6640625" customWidth="1"/>
    <col min="17" max="17" width="6.88671875" customWidth="1"/>
    <col min="18" max="18" width="4.5546875" customWidth="1"/>
    <col min="19" max="19" width="1.6640625" customWidth="1"/>
    <col min="20" max="20" width="2.44140625" customWidth="1"/>
    <col min="21" max="21" width="5.33203125" customWidth="1"/>
    <col min="22" max="22" width="2.5546875" customWidth="1"/>
    <col min="23" max="23" width="0.6640625" hidden="1" customWidth="1"/>
    <col min="24" max="24" width="6.88671875" hidden="1" customWidth="1"/>
    <col min="25" max="25" width="2.6640625" hidden="1" customWidth="1"/>
    <col min="26" max="26" width="0.6640625" hidden="1" customWidth="1"/>
    <col min="27" max="27" width="9.5546875" hidden="1" customWidth="1"/>
    <col min="28" max="28" width="10.6640625" customWidth="1"/>
    <col min="29" max="29" width="14" customWidth="1"/>
    <col min="30" max="30" width="0.109375" customWidth="1"/>
    <col min="31" max="31" width="12.109375" customWidth="1"/>
    <col min="32" max="32" width="0.109375" customWidth="1"/>
    <col min="33" max="33" width="9.88671875" customWidth="1"/>
    <col min="34" max="34" width="0.109375" customWidth="1"/>
    <col min="35" max="35" width="18.109375" customWidth="1"/>
    <col min="36" max="36" width="0.33203125" customWidth="1"/>
    <col min="37" max="37" width="12.88671875" customWidth="1"/>
    <col min="38" max="38" width="18.33203125" customWidth="1"/>
  </cols>
  <sheetData>
    <row r="1" spans="1:38" ht="15" hidden="1" customHeight="1" x14ac:dyDescent="0.3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</row>
    <row r="2" spans="1:38" ht="0.75" customHeight="1" x14ac:dyDescent="0.3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</row>
    <row r="3" spans="1:38" ht="39" customHeight="1" x14ac:dyDescent="0.3">
      <c r="A3" s="403" t="s">
        <v>1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</row>
    <row r="4" spans="1:38" ht="48.75" customHeight="1" x14ac:dyDescent="0.3">
      <c r="A4" s="404" t="s">
        <v>2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</row>
    <row r="5" spans="1:38" ht="18" customHeight="1" x14ac:dyDescent="0.3"/>
    <row r="6" spans="1:38" ht="1.5" customHeight="1" x14ac:dyDescent="0.3"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</row>
    <row r="7" spans="1:38" ht="16.5" customHeight="1" x14ac:dyDescent="0.3">
      <c r="Q7" s="406"/>
      <c r="R7" s="406"/>
      <c r="S7" s="406"/>
      <c r="T7" s="406"/>
      <c r="U7" s="406"/>
      <c r="V7" s="406"/>
      <c r="W7" s="406"/>
    </row>
    <row r="8" spans="1:38" ht="6" customHeight="1" x14ac:dyDescent="0.3"/>
    <row r="9" spans="1:38" ht="51" customHeight="1" x14ac:dyDescent="0.3">
      <c r="A9" s="376" t="s">
        <v>3</v>
      </c>
      <c r="B9" s="376"/>
      <c r="C9" s="376" t="s">
        <v>4</v>
      </c>
      <c r="D9" s="463" t="s">
        <v>91</v>
      </c>
      <c r="E9" s="376" t="s">
        <v>112</v>
      </c>
      <c r="F9" s="376" t="s">
        <v>19</v>
      </c>
      <c r="G9" s="376"/>
      <c r="H9" s="376"/>
      <c r="I9" s="376" t="s">
        <v>5</v>
      </c>
      <c r="J9" s="376"/>
      <c r="K9" s="376"/>
      <c r="L9" s="376"/>
      <c r="M9" s="376"/>
      <c r="N9" s="376"/>
      <c r="O9" s="376"/>
      <c r="P9" s="376" t="s">
        <v>6</v>
      </c>
      <c r="Q9" s="376"/>
      <c r="R9" s="376"/>
      <c r="S9" s="376" t="s">
        <v>7</v>
      </c>
      <c r="T9" s="376"/>
      <c r="U9" s="376"/>
      <c r="V9" s="376"/>
      <c r="W9" s="376" t="s">
        <v>8</v>
      </c>
      <c r="X9" s="376"/>
      <c r="Y9" s="376"/>
      <c r="Z9" s="376" t="s">
        <v>9</v>
      </c>
      <c r="AA9" s="376"/>
      <c r="AB9" s="376" t="s">
        <v>10</v>
      </c>
      <c r="AC9" s="376" t="s">
        <v>11</v>
      </c>
      <c r="AD9" s="377" t="s">
        <v>12</v>
      </c>
      <c r="AE9" s="377"/>
      <c r="AF9" s="377" t="s">
        <v>13</v>
      </c>
      <c r="AG9" s="377"/>
      <c r="AH9" s="377" t="s">
        <v>14</v>
      </c>
      <c r="AI9" s="377"/>
      <c r="AJ9" s="377"/>
      <c r="AK9" s="376" t="s">
        <v>15</v>
      </c>
    </row>
    <row r="10" spans="1:38" ht="0.75" customHeight="1" x14ac:dyDescent="0.3">
      <c r="A10" s="376"/>
      <c r="B10" s="376"/>
      <c r="C10" s="376"/>
      <c r="D10" s="464"/>
      <c r="E10" s="376"/>
      <c r="F10" s="376"/>
      <c r="G10" s="376"/>
      <c r="H10" s="376"/>
      <c r="I10" s="376" t="s">
        <v>38</v>
      </c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2"/>
      <c r="AE10" s="3"/>
      <c r="AF10" s="377"/>
      <c r="AG10" s="377"/>
      <c r="AH10" s="2"/>
      <c r="AI10" s="405"/>
      <c r="AJ10" s="405"/>
      <c r="AK10" s="376"/>
    </row>
    <row r="11" spans="1:38" ht="6" customHeight="1" x14ac:dyDescent="0.3">
      <c r="A11" s="376"/>
      <c r="B11" s="376"/>
      <c r="C11" s="376"/>
      <c r="D11" s="464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9"/>
      <c r="AE11" s="378"/>
      <c r="AF11" s="377"/>
      <c r="AG11" s="377"/>
      <c r="AH11" s="407"/>
      <c r="AI11" s="378"/>
      <c r="AJ11" s="378"/>
      <c r="AK11" s="376"/>
    </row>
    <row r="12" spans="1:38" ht="0.75" customHeight="1" x14ac:dyDescent="0.3">
      <c r="A12" s="376"/>
      <c r="B12" s="376"/>
      <c r="C12" s="376"/>
      <c r="D12" s="464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9"/>
      <c r="AE12" s="378"/>
      <c r="AF12" s="2"/>
      <c r="AG12" s="3"/>
      <c r="AH12" s="407"/>
      <c r="AI12" s="378"/>
      <c r="AJ12" s="378"/>
      <c r="AK12" s="376"/>
    </row>
    <row r="13" spans="1:38" ht="21.75" customHeight="1" x14ac:dyDescent="0.3">
      <c r="A13" s="376"/>
      <c r="B13" s="376"/>
      <c r="C13" s="376"/>
      <c r="D13" s="464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9"/>
      <c r="AE13" s="378"/>
      <c r="AF13" s="2"/>
      <c r="AG13" s="1"/>
      <c r="AH13" s="407"/>
      <c r="AI13" s="378"/>
      <c r="AJ13" s="378"/>
      <c r="AK13" s="376"/>
    </row>
    <row r="14" spans="1:38" ht="16.5" customHeight="1" x14ac:dyDescent="0.3">
      <c r="A14" s="376"/>
      <c r="B14" s="376"/>
      <c r="C14" s="376"/>
      <c r="D14" s="465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9"/>
      <c r="AE14" s="378"/>
      <c r="AF14" s="379"/>
      <c r="AG14" s="408"/>
      <c r="AH14" s="407"/>
      <c r="AI14" s="378"/>
      <c r="AJ14" s="378"/>
      <c r="AK14" s="376"/>
    </row>
    <row r="15" spans="1:38" ht="0.75" customHeight="1" x14ac:dyDescent="0.3">
      <c r="A15" s="376"/>
      <c r="B15" s="376"/>
      <c r="C15" s="376"/>
      <c r="D15" s="9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  <c r="AD15" s="379"/>
      <c r="AE15" s="378"/>
      <c r="AF15" s="379"/>
      <c r="AG15" s="408"/>
      <c r="AH15" s="4"/>
      <c r="AI15" s="408"/>
      <c r="AJ15" s="408"/>
      <c r="AK15" s="376"/>
    </row>
    <row r="16" spans="1:38" ht="21.75" customHeight="1" x14ac:dyDescent="0.3">
      <c r="A16" s="297">
        <v>1</v>
      </c>
      <c r="B16" s="297"/>
      <c r="C16" s="219" t="s">
        <v>36</v>
      </c>
      <c r="D16" s="203" t="s">
        <v>24</v>
      </c>
      <c r="E16" s="223">
        <v>75</v>
      </c>
      <c r="F16" s="225" t="s">
        <v>28</v>
      </c>
      <c r="G16" s="226"/>
      <c r="H16" s="227"/>
      <c r="I16" s="205">
        <v>56000</v>
      </c>
      <c r="J16" s="231"/>
      <c r="K16" s="231"/>
      <c r="L16" s="231"/>
      <c r="M16" s="231"/>
      <c r="N16" s="231"/>
      <c r="O16" s="206"/>
      <c r="P16" s="205">
        <v>77750</v>
      </c>
      <c r="Q16" s="231"/>
      <c r="R16" s="206"/>
      <c r="S16" s="205">
        <v>65670</v>
      </c>
      <c r="T16" s="231"/>
      <c r="U16" s="231"/>
      <c r="V16" s="206"/>
      <c r="W16" s="199"/>
      <c r="X16" s="233"/>
      <c r="Y16" s="200"/>
      <c r="Z16" s="199"/>
      <c r="AA16" s="200"/>
      <c r="AB16" s="201">
        <f>ROUNDDOWN(AVERAGE(I16,P16,S16,W16,Z16),2)</f>
        <v>66473.33</v>
      </c>
      <c r="AC16" s="203" t="s">
        <v>16</v>
      </c>
      <c r="AD16" s="205">
        <f>STDEV(I16,P16,S16,W16,Z16)</f>
        <v>10897.230535018198</v>
      </c>
      <c r="AE16" s="206"/>
      <c r="AF16" s="205">
        <f>AD16/AB16*100</f>
        <v>16.393387445789458</v>
      </c>
      <c r="AG16" s="206"/>
      <c r="AH16" s="209">
        <f>AB16*E16</f>
        <v>4985499.75</v>
      </c>
      <c r="AI16" s="210"/>
      <c r="AJ16" s="211"/>
      <c r="AK16" s="234">
        <f>ROUNDDOWN(AB16,2)</f>
        <v>66473.33</v>
      </c>
      <c r="AL16" s="314"/>
    </row>
    <row r="17" spans="1:38" ht="28.5" customHeight="1" x14ac:dyDescent="0.3">
      <c r="A17" s="297"/>
      <c r="B17" s="297"/>
      <c r="C17" s="467"/>
      <c r="D17" s="466"/>
      <c r="E17" s="224"/>
      <c r="F17" s="228"/>
      <c r="G17" s="229"/>
      <c r="H17" s="230"/>
      <c r="I17" s="207"/>
      <c r="J17" s="232"/>
      <c r="K17" s="232"/>
      <c r="L17" s="232"/>
      <c r="M17" s="232"/>
      <c r="N17" s="232"/>
      <c r="O17" s="208"/>
      <c r="P17" s="207"/>
      <c r="Q17" s="232"/>
      <c r="R17" s="208"/>
      <c r="S17" s="207"/>
      <c r="T17" s="232"/>
      <c r="U17" s="232"/>
      <c r="V17" s="208"/>
      <c r="W17" s="216"/>
      <c r="X17" s="217"/>
      <c r="Y17" s="218"/>
      <c r="Z17" s="216"/>
      <c r="AA17" s="218"/>
      <c r="AB17" s="202"/>
      <c r="AC17" s="204"/>
      <c r="AD17" s="207"/>
      <c r="AE17" s="208"/>
      <c r="AF17" s="207"/>
      <c r="AG17" s="208"/>
      <c r="AH17" s="212"/>
      <c r="AI17" s="213"/>
      <c r="AJ17" s="214"/>
      <c r="AK17" s="235"/>
      <c r="AL17" s="314"/>
    </row>
    <row r="18" spans="1:38" ht="21.75" customHeight="1" x14ac:dyDescent="0.3">
      <c r="A18" s="146">
        <v>2</v>
      </c>
      <c r="B18" s="147"/>
      <c r="C18" s="219" t="s">
        <v>20</v>
      </c>
      <c r="D18" s="203" t="s">
        <v>25</v>
      </c>
      <c r="E18" s="223">
        <v>15</v>
      </c>
      <c r="F18" s="225" t="s">
        <v>28</v>
      </c>
      <c r="G18" s="226"/>
      <c r="H18" s="227"/>
      <c r="I18" s="205">
        <v>163162.26999999999</v>
      </c>
      <c r="J18" s="231"/>
      <c r="K18" s="231"/>
      <c r="L18" s="231"/>
      <c r="M18" s="231"/>
      <c r="N18" s="231"/>
      <c r="O18" s="206"/>
      <c r="P18" s="205">
        <v>158917.43</v>
      </c>
      <c r="Q18" s="231"/>
      <c r="R18" s="206"/>
      <c r="S18" s="205">
        <v>174611.3</v>
      </c>
      <c r="T18" s="231"/>
      <c r="U18" s="231"/>
      <c r="V18" s="206"/>
      <c r="W18" s="199"/>
      <c r="X18" s="233"/>
      <c r="Y18" s="200"/>
      <c r="Z18" s="199"/>
      <c r="AA18" s="200"/>
      <c r="AB18" s="201">
        <f>ROUNDDOWN(AVERAGE(I18,P18,S18,W18,Z18),2)</f>
        <v>165563.66</v>
      </c>
      <c r="AC18" s="203" t="s">
        <v>16</v>
      </c>
      <c r="AD18" s="205">
        <f>STDEV(I18,P18,S18,W18,Z18)</f>
        <v>8117.8456721739485</v>
      </c>
      <c r="AE18" s="206"/>
      <c r="AF18" s="205">
        <f>AD18/AB18*100</f>
        <v>4.903156690407755</v>
      </c>
      <c r="AG18" s="206"/>
      <c r="AH18" s="209">
        <f>AB18*E18</f>
        <v>2483454.9</v>
      </c>
      <c r="AI18" s="210"/>
      <c r="AJ18" s="211"/>
      <c r="AK18" s="234">
        <f>ROUNDDOWN(AB18,2)</f>
        <v>165563.66</v>
      </c>
      <c r="AL18" s="314"/>
    </row>
    <row r="19" spans="1:38" ht="28.5" customHeight="1" x14ac:dyDescent="0.3">
      <c r="A19" s="150"/>
      <c r="B19" s="151"/>
      <c r="C19" s="220"/>
      <c r="D19" s="466"/>
      <c r="E19" s="224"/>
      <c r="F19" s="228"/>
      <c r="G19" s="229"/>
      <c r="H19" s="230"/>
      <c r="I19" s="207"/>
      <c r="J19" s="232"/>
      <c r="K19" s="232"/>
      <c r="L19" s="232"/>
      <c r="M19" s="232"/>
      <c r="N19" s="232"/>
      <c r="O19" s="208"/>
      <c r="P19" s="207"/>
      <c r="Q19" s="232"/>
      <c r="R19" s="208"/>
      <c r="S19" s="207"/>
      <c r="T19" s="232"/>
      <c r="U19" s="232"/>
      <c r="V19" s="208"/>
      <c r="W19" s="216"/>
      <c r="X19" s="217"/>
      <c r="Y19" s="218"/>
      <c r="Z19" s="216"/>
      <c r="AA19" s="218"/>
      <c r="AB19" s="215"/>
      <c r="AC19" s="204"/>
      <c r="AD19" s="207"/>
      <c r="AE19" s="208"/>
      <c r="AF19" s="207"/>
      <c r="AG19" s="208"/>
      <c r="AH19" s="212"/>
      <c r="AI19" s="213"/>
      <c r="AJ19" s="214"/>
      <c r="AK19" s="235"/>
      <c r="AL19" s="314"/>
    </row>
    <row r="20" spans="1:38" ht="21.75" customHeight="1" x14ac:dyDescent="0.3">
      <c r="A20" s="297">
        <v>3</v>
      </c>
      <c r="B20" s="297"/>
      <c r="C20" s="219" t="s">
        <v>21</v>
      </c>
      <c r="D20" s="221" t="s">
        <v>26</v>
      </c>
      <c r="E20" s="223">
        <v>9</v>
      </c>
      <c r="F20" s="225" t="s">
        <v>28</v>
      </c>
      <c r="G20" s="226"/>
      <c r="H20" s="227"/>
      <c r="I20" s="205">
        <v>163162.26999999999</v>
      </c>
      <c r="J20" s="231"/>
      <c r="K20" s="231"/>
      <c r="L20" s="231"/>
      <c r="M20" s="231"/>
      <c r="N20" s="231"/>
      <c r="O20" s="206"/>
      <c r="P20" s="205">
        <v>158917.43</v>
      </c>
      <c r="Q20" s="231"/>
      <c r="R20" s="206"/>
      <c r="S20" s="205">
        <v>174611.3</v>
      </c>
      <c r="T20" s="231"/>
      <c r="U20" s="231"/>
      <c r="V20" s="206"/>
      <c r="W20" s="199"/>
      <c r="X20" s="233"/>
      <c r="Y20" s="200"/>
      <c r="Z20" s="199"/>
      <c r="AA20" s="200"/>
      <c r="AB20" s="201">
        <f>ROUNDDOWN(AVERAGE(I20,P20,S20,W20,Z20),2)</f>
        <v>165563.66</v>
      </c>
      <c r="AC20" s="203" t="s">
        <v>16</v>
      </c>
      <c r="AD20" s="205">
        <f>STDEV(I20,P20,S20,W20,Z20)</f>
        <v>8117.8456721739485</v>
      </c>
      <c r="AE20" s="206"/>
      <c r="AF20" s="205">
        <f>AD20/AB20*100</f>
        <v>4.903156690407755</v>
      </c>
      <c r="AG20" s="206"/>
      <c r="AH20" s="209">
        <f>AB20*E20</f>
        <v>1490072.94</v>
      </c>
      <c r="AI20" s="210"/>
      <c r="AJ20" s="211"/>
      <c r="AK20" s="234">
        <f>ROUNDDOWN(AB20,2)</f>
        <v>165563.66</v>
      </c>
      <c r="AL20" s="314"/>
    </row>
    <row r="21" spans="1:38" ht="28.5" customHeight="1" x14ac:dyDescent="0.3">
      <c r="A21" s="297"/>
      <c r="B21" s="297"/>
      <c r="C21" s="220"/>
      <c r="D21" s="222"/>
      <c r="E21" s="224"/>
      <c r="F21" s="228"/>
      <c r="G21" s="229"/>
      <c r="H21" s="230"/>
      <c r="I21" s="207"/>
      <c r="J21" s="232"/>
      <c r="K21" s="232"/>
      <c r="L21" s="232"/>
      <c r="M21" s="232"/>
      <c r="N21" s="232"/>
      <c r="O21" s="208"/>
      <c r="P21" s="207"/>
      <c r="Q21" s="232"/>
      <c r="R21" s="208"/>
      <c r="S21" s="207"/>
      <c r="T21" s="232"/>
      <c r="U21" s="232"/>
      <c r="V21" s="208"/>
      <c r="W21" s="216"/>
      <c r="X21" s="217"/>
      <c r="Y21" s="218"/>
      <c r="Z21" s="216"/>
      <c r="AA21" s="218"/>
      <c r="AB21" s="202"/>
      <c r="AC21" s="204"/>
      <c r="AD21" s="207"/>
      <c r="AE21" s="208"/>
      <c r="AF21" s="207"/>
      <c r="AG21" s="208"/>
      <c r="AH21" s="212"/>
      <c r="AI21" s="213"/>
      <c r="AJ21" s="214"/>
      <c r="AK21" s="235"/>
      <c r="AL21" s="314"/>
    </row>
    <row r="22" spans="1:38" ht="21.75" customHeight="1" x14ac:dyDescent="0.3">
      <c r="A22" s="146">
        <v>4</v>
      </c>
      <c r="B22" s="147"/>
      <c r="C22" s="219" t="s">
        <v>37</v>
      </c>
      <c r="D22" s="221" t="s">
        <v>27</v>
      </c>
      <c r="E22" s="223">
        <v>50</v>
      </c>
      <c r="F22" s="225" t="s">
        <v>28</v>
      </c>
      <c r="G22" s="226"/>
      <c r="H22" s="227"/>
      <c r="I22" s="205">
        <v>43200</v>
      </c>
      <c r="J22" s="231"/>
      <c r="K22" s="231"/>
      <c r="L22" s="231"/>
      <c r="M22" s="231"/>
      <c r="N22" s="231"/>
      <c r="O22" s="206"/>
      <c r="P22" s="205">
        <v>45000</v>
      </c>
      <c r="Q22" s="231"/>
      <c r="R22" s="206"/>
      <c r="S22" s="205">
        <v>46714</v>
      </c>
      <c r="T22" s="231"/>
      <c r="U22" s="231"/>
      <c r="V22" s="206"/>
      <c r="W22" s="199"/>
      <c r="X22" s="233"/>
      <c r="Y22" s="200"/>
      <c r="Z22" s="199"/>
      <c r="AA22" s="200"/>
      <c r="AB22" s="201">
        <f>ROUNDDOWN(AVERAGE(I22,P22,S22,W22,Z22),2)</f>
        <v>44971.33</v>
      </c>
      <c r="AC22" s="203" t="s">
        <v>16</v>
      </c>
      <c r="AD22" s="205">
        <f>STDEV(I22,P22,S22,W22,Z22)</f>
        <v>1757.1753849099221</v>
      </c>
      <c r="AE22" s="206"/>
      <c r="AF22" s="205">
        <f>AD22/AB22*100</f>
        <v>3.9073235879613124</v>
      </c>
      <c r="AG22" s="206"/>
      <c r="AH22" s="209">
        <f>AB22*E22</f>
        <v>2248566.5</v>
      </c>
      <c r="AI22" s="210"/>
      <c r="AJ22" s="211"/>
      <c r="AK22" s="234">
        <f>ROUNDDOWN(AB22,2)</f>
        <v>44971.33</v>
      </c>
      <c r="AL22" s="314"/>
    </row>
    <row r="23" spans="1:38" ht="28.5" customHeight="1" x14ac:dyDescent="0.3">
      <c r="A23" s="150"/>
      <c r="B23" s="151"/>
      <c r="C23" s="220"/>
      <c r="D23" s="222"/>
      <c r="E23" s="224"/>
      <c r="F23" s="228"/>
      <c r="G23" s="229"/>
      <c r="H23" s="230"/>
      <c r="I23" s="207"/>
      <c r="J23" s="232"/>
      <c r="K23" s="232"/>
      <c r="L23" s="232"/>
      <c r="M23" s="232"/>
      <c r="N23" s="232"/>
      <c r="O23" s="208"/>
      <c r="P23" s="207"/>
      <c r="Q23" s="232"/>
      <c r="R23" s="208"/>
      <c r="S23" s="207"/>
      <c r="T23" s="232"/>
      <c r="U23" s="232"/>
      <c r="V23" s="208"/>
      <c r="W23" s="216"/>
      <c r="X23" s="217"/>
      <c r="Y23" s="218"/>
      <c r="Z23" s="216"/>
      <c r="AA23" s="218"/>
      <c r="AB23" s="202"/>
      <c r="AC23" s="204"/>
      <c r="AD23" s="207"/>
      <c r="AE23" s="208"/>
      <c r="AF23" s="207"/>
      <c r="AG23" s="208"/>
      <c r="AH23" s="212"/>
      <c r="AI23" s="213"/>
      <c r="AJ23" s="214"/>
      <c r="AK23" s="235"/>
      <c r="AL23" s="314"/>
    </row>
    <row r="24" spans="1:38" ht="28.5" customHeight="1" x14ac:dyDescent="0.3">
      <c r="A24" s="297">
        <v>5</v>
      </c>
      <c r="B24" s="297"/>
      <c r="C24" s="295" t="s">
        <v>39</v>
      </c>
      <c r="D24" s="295" t="s">
        <v>27</v>
      </c>
      <c r="E24" s="299">
        <v>100</v>
      </c>
      <c r="F24" s="301" t="s">
        <v>29</v>
      </c>
      <c r="G24" s="302"/>
      <c r="H24" s="303"/>
      <c r="I24" s="205">
        <v>43200</v>
      </c>
      <c r="J24" s="231"/>
      <c r="K24" s="231"/>
      <c r="L24" s="231"/>
      <c r="M24" s="231"/>
      <c r="N24" s="231"/>
      <c r="O24" s="206"/>
      <c r="P24" s="205">
        <v>45000</v>
      </c>
      <c r="Q24" s="231"/>
      <c r="R24" s="206"/>
      <c r="S24" s="205">
        <v>46714</v>
      </c>
      <c r="T24" s="231"/>
      <c r="U24" s="231"/>
      <c r="V24" s="206"/>
      <c r="W24" s="199"/>
      <c r="X24" s="233"/>
      <c r="Y24" s="200"/>
      <c r="Z24" s="199"/>
      <c r="AA24" s="200"/>
      <c r="AB24" s="201">
        <f>ROUNDDOWN(AVERAGE(I24,P24,S24,W24,Z24),2)</f>
        <v>44971.33</v>
      </c>
      <c r="AC24" s="203" t="s">
        <v>16</v>
      </c>
      <c r="AD24" s="205">
        <f>STDEV(I24,P24,S24,W24,Z24)</f>
        <v>1757.1753849099221</v>
      </c>
      <c r="AE24" s="206"/>
      <c r="AF24" s="205">
        <f>AD24/AB24*100</f>
        <v>3.9073235879613124</v>
      </c>
      <c r="AG24" s="206"/>
      <c r="AH24" s="209">
        <f>AB24*E24</f>
        <v>4497133</v>
      </c>
      <c r="AI24" s="210"/>
      <c r="AJ24" s="211"/>
      <c r="AK24" s="14"/>
      <c r="AL24" s="12"/>
    </row>
    <row r="25" spans="1:38" ht="28.5" customHeight="1" x14ac:dyDescent="0.3">
      <c r="A25" s="297"/>
      <c r="B25" s="297"/>
      <c r="C25" s="296"/>
      <c r="D25" s="298"/>
      <c r="E25" s="300"/>
      <c r="F25" s="304"/>
      <c r="G25" s="305"/>
      <c r="H25" s="306"/>
      <c r="I25" s="207"/>
      <c r="J25" s="232"/>
      <c r="K25" s="232"/>
      <c r="L25" s="232"/>
      <c r="M25" s="232"/>
      <c r="N25" s="232"/>
      <c r="O25" s="208"/>
      <c r="P25" s="207"/>
      <c r="Q25" s="232"/>
      <c r="R25" s="208"/>
      <c r="S25" s="207"/>
      <c r="T25" s="232"/>
      <c r="U25" s="232"/>
      <c r="V25" s="208"/>
      <c r="W25" s="216"/>
      <c r="X25" s="217"/>
      <c r="Y25" s="218"/>
      <c r="Z25" s="216"/>
      <c r="AA25" s="218"/>
      <c r="AB25" s="202"/>
      <c r="AC25" s="204"/>
      <c r="AD25" s="207"/>
      <c r="AE25" s="208"/>
      <c r="AF25" s="207"/>
      <c r="AG25" s="208"/>
      <c r="AH25" s="212"/>
      <c r="AI25" s="213"/>
      <c r="AJ25" s="214"/>
      <c r="AK25" s="14"/>
      <c r="AL25" s="12"/>
    </row>
    <row r="26" spans="1:38" ht="28.5" customHeight="1" x14ac:dyDescent="0.3">
      <c r="A26" s="146">
        <v>6</v>
      </c>
      <c r="B26" s="147"/>
      <c r="C26" s="219" t="s">
        <v>39</v>
      </c>
      <c r="D26" s="221" t="s">
        <v>27</v>
      </c>
      <c r="E26" s="223">
        <v>100</v>
      </c>
      <c r="F26" s="225" t="s">
        <v>30</v>
      </c>
      <c r="G26" s="226"/>
      <c r="H26" s="227"/>
      <c r="I26" s="205">
        <v>43200</v>
      </c>
      <c r="J26" s="231"/>
      <c r="K26" s="231"/>
      <c r="L26" s="231"/>
      <c r="M26" s="231"/>
      <c r="N26" s="231"/>
      <c r="O26" s="206"/>
      <c r="P26" s="205">
        <v>45000</v>
      </c>
      <c r="Q26" s="231"/>
      <c r="R26" s="206"/>
      <c r="S26" s="205">
        <v>46714</v>
      </c>
      <c r="T26" s="231"/>
      <c r="U26" s="231"/>
      <c r="V26" s="206"/>
      <c r="W26" s="199"/>
      <c r="X26" s="233"/>
      <c r="Y26" s="200"/>
      <c r="Z26" s="199"/>
      <c r="AA26" s="200"/>
      <c r="AB26" s="201">
        <f>ROUNDDOWN(AVERAGE(I26,P26,S26,W26,Z26),2)</f>
        <v>44971.33</v>
      </c>
      <c r="AC26" s="203" t="s">
        <v>16</v>
      </c>
      <c r="AD26" s="205">
        <f>STDEV(I26,P26,S26,W26,Z26)</f>
        <v>1757.1753849099221</v>
      </c>
      <c r="AE26" s="206"/>
      <c r="AF26" s="205">
        <f>AD26/AB26*100</f>
        <v>3.9073235879613124</v>
      </c>
      <c r="AG26" s="206"/>
      <c r="AH26" s="209">
        <f>AB26*E26</f>
        <v>4497133</v>
      </c>
      <c r="AI26" s="210"/>
      <c r="AJ26" s="211"/>
      <c r="AK26" s="234">
        <f>ROUNDDOWN(AB26,2)</f>
        <v>44971.33</v>
      </c>
      <c r="AL26" s="314"/>
    </row>
    <row r="27" spans="1:38" ht="28.5" customHeight="1" x14ac:dyDescent="0.3">
      <c r="A27" s="150"/>
      <c r="B27" s="151"/>
      <c r="C27" s="220"/>
      <c r="D27" s="222"/>
      <c r="E27" s="224"/>
      <c r="F27" s="228"/>
      <c r="G27" s="229"/>
      <c r="H27" s="230"/>
      <c r="I27" s="207"/>
      <c r="J27" s="232"/>
      <c r="K27" s="232"/>
      <c r="L27" s="232"/>
      <c r="M27" s="232"/>
      <c r="N27" s="232"/>
      <c r="O27" s="208"/>
      <c r="P27" s="207"/>
      <c r="Q27" s="232"/>
      <c r="R27" s="208"/>
      <c r="S27" s="207"/>
      <c r="T27" s="232"/>
      <c r="U27" s="232"/>
      <c r="V27" s="208"/>
      <c r="W27" s="216"/>
      <c r="X27" s="217"/>
      <c r="Y27" s="218"/>
      <c r="Z27" s="216"/>
      <c r="AA27" s="218"/>
      <c r="AB27" s="202"/>
      <c r="AC27" s="204"/>
      <c r="AD27" s="207"/>
      <c r="AE27" s="208"/>
      <c r="AF27" s="207"/>
      <c r="AG27" s="208"/>
      <c r="AH27" s="212"/>
      <c r="AI27" s="213"/>
      <c r="AJ27" s="214"/>
      <c r="AK27" s="235"/>
      <c r="AL27" s="314"/>
    </row>
    <row r="28" spans="1:38" ht="28.5" customHeight="1" x14ac:dyDescent="0.3">
      <c r="A28" s="297">
        <v>7</v>
      </c>
      <c r="B28" s="297"/>
      <c r="C28" s="219" t="s">
        <v>40</v>
      </c>
      <c r="D28" s="221" t="s">
        <v>27</v>
      </c>
      <c r="E28" s="223">
        <v>250</v>
      </c>
      <c r="F28" s="225" t="s">
        <v>29</v>
      </c>
      <c r="G28" s="226"/>
      <c r="H28" s="227"/>
      <c r="I28" s="205">
        <v>41000</v>
      </c>
      <c r="J28" s="231"/>
      <c r="K28" s="231"/>
      <c r="L28" s="231"/>
      <c r="M28" s="231"/>
      <c r="N28" s="231"/>
      <c r="O28" s="206"/>
      <c r="P28" s="205">
        <v>41000</v>
      </c>
      <c r="Q28" s="231"/>
      <c r="R28" s="206"/>
      <c r="S28" s="205">
        <v>41000</v>
      </c>
      <c r="T28" s="231"/>
      <c r="U28" s="231"/>
      <c r="V28" s="206"/>
      <c r="W28" s="199"/>
      <c r="X28" s="233"/>
      <c r="Y28" s="200"/>
      <c r="Z28" s="199"/>
      <c r="AA28" s="200"/>
      <c r="AB28" s="201">
        <f>ROUNDDOWN(AVERAGE(I28,P28,S28,W28,Z28),2)</f>
        <v>41000</v>
      </c>
      <c r="AC28" s="203" t="s">
        <v>16</v>
      </c>
      <c r="AD28" s="205">
        <f>STDEV(I28,P28,S28,W28,Z28)</f>
        <v>0</v>
      </c>
      <c r="AE28" s="206"/>
      <c r="AF28" s="205">
        <f>AD28/AB28*100</f>
        <v>0</v>
      </c>
      <c r="AG28" s="206"/>
      <c r="AH28" s="209">
        <f>AB28*E28</f>
        <v>10250000</v>
      </c>
      <c r="AI28" s="210"/>
      <c r="AJ28" s="211"/>
      <c r="AK28" s="234">
        <f>ROUNDDOWN(AB28,2)</f>
        <v>41000</v>
      </c>
      <c r="AL28" s="313" t="s">
        <v>56</v>
      </c>
    </row>
    <row r="29" spans="1:38" ht="28.5" customHeight="1" x14ac:dyDescent="0.3">
      <c r="A29" s="297"/>
      <c r="B29" s="297"/>
      <c r="C29" s="220"/>
      <c r="D29" s="222"/>
      <c r="E29" s="224"/>
      <c r="F29" s="228"/>
      <c r="G29" s="229"/>
      <c r="H29" s="230"/>
      <c r="I29" s="207"/>
      <c r="J29" s="232"/>
      <c r="K29" s="232"/>
      <c r="L29" s="232"/>
      <c r="M29" s="232"/>
      <c r="N29" s="232"/>
      <c r="O29" s="208"/>
      <c r="P29" s="207"/>
      <c r="Q29" s="232"/>
      <c r="R29" s="208"/>
      <c r="S29" s="207"/>
      <c r="T29" s="232"/>
      <c r="U29" s="232"/>
      <c r="V29" s="208"/>
      <c r="W29" s="216"/>
      <c r="X29" s="217"/>
      <c r="Y29" s="218"/>
      <c r="Z29" s="216"/>
      <c r="AA29" s="218"/>
      <c r="AB29" s="202"/>
      <c r="AC29" s="204"/>
      <c r="AD29" s="207"/>
      <c r="AE29" s="208"/>
      <c r="AF29" s="207"/>
      <c r="AG29" s="208"/>
      <c r="AH29" s="212"/>
      <c r="AI29" s="213"/>
      <c r="AJ29" s="214"/>
      <c r="AK29" s="235"/>
      <c r="AL29" s="313"/>
    </row>
    <row r="30" spans="1:38" ht="28.5" customHeight="1" x14ac:dyDescent="0.3">
      <c r="A30" s="15"/>
      <c r="B30" s="16"/>
      <c r="C30" s="468" t="s">
        <v>40</v>
      </c>
      <c r="D30" s="468" t="s">
        <v>27</v>
      </c>
      <c r="E30" s="471">
        <v>100</v>
      </c>
      <c r="F30" s="473" t="s">
        <v>29</v>
      </c>
      <c r="G30" s="474"/>
      <c r="H30" s="475"/>
      <c r="I30" s="479">
        <v>41000</v>
      </c>
      <c r="J30" s="480"/>
      <c r="K30" s="480"/>
      <c r="L30" s="480"/>
      <c r="M30" s="480"/>
      <c r="N30" s="480"/>
      <c r="O30" s="481"/>
      <c r="P30" s="479">
        <v>41000</v>
      </c>
      <c r="Q30" s="480"/>
      <c r="R30" s="481"/>
      <c r="S30" s="479">
        <v>41000</v>
      </c>
      <c r="T30" s="480"/>
      <c r="U30" s="480"/>
      <c r="V30" s="481"/>
      <c r="W30" s="520"/>
      <c r="X30" s="521"/>
      <c r="Y30" s="522"/>
      <c r="Z30" s="520"/>
      <c r="AA30" s="522"/>
      <c r="AB30" s="523">
        <f>ROUNDDOWN(AVERAGE(I30,P30,S30,W30,Z30),2)</f>
        <v>41000</v>
      </c>
      <c r="AC30" s="468" t="s">
        <v>16</v>
      </c>
      <c r="AD30" s="479">
        <f>STDEV(I30,P30,S30,W30,Z30)</f>
        <v>0</v>
      </c>
      <c r="AE30" s="481"/>
      <c r="AF30" s="479">
        <f>AD30/AB30*100</f>
        <v>0</v>
      </c>
      <c r="AG30" s="481"/>
      <c r="AH30" s="544">
        <f>AB30*E30</f>
        <v>4100000</v>
      </c>
      <c r="AI30" s="545"/>
      <c r="AJ30" s="546"/>
      <c r="AK30" s="45"/>
      <c r="AL30" s="47"/>
    </row>
    <row r="31" spans="1:38" ht="28.5" customHeight="1" x14ac:dyDescent="0.3">
      <c r="A31" s="15"/>
      <c r="B31" s="16"/>
      <c r="C31" s="469"/>
      <c r="D31" s="470"/>
      <c r="E31" s="472"/>
      <c r="F31" s="476"/>
      <c r="G31" s="477"/>
      <c r="H31" s="478"/>
      <c r="I31" s="482"/>
      <c r="J31" s="483"/>
      <c r="K31" s="483"/>
      <c r="L31" s="483"/>
      <c r="M31" s="483"/>
      <c r="N31" s="483"/>
      <c r="O31" s="484"/>
      <c r="P31" s="482"/>
      <c r="Q31" s="483"/>
      <c r="R31" s="484"/>
      <c r="S31" s="482"/>
      <c r="T31" s="483"/>
      <c r="U31" s="483"/>
      <c r="V31" s="484"/>
      <c r="W31" s="541"/>
      <c r="X31" s="542"/>
      <c r="Y31" s="543"/>
      <c r="Z31" s="541"/>
      <c r="AA31" s="543"/>
      <c r="AB31" s="524"/>
      <c r="AC31" s="469"/>
      <c r="AD31" s="482"/>
      <c r="AE31" s="484"/>
      <c r="AF31" s="482"/>
      <c r="AG31" s="484"/>
      <c r="AH31" s="547"/>
      <c r="AI31" s="548"/>
      <c r="AJ31" s="549"/>
      <c r="AK31" s="45"/>
      <c r="AL31" s="47"/>
    </row>
    <row r="32" spans="1:38" ht="28.5" customHeight="1" x14ac:dyDescent="0.3">
      <c r="A32" s="146">
        <v>8</v>
      </c>
      <c r="B32" s="147"/>
      <c r="C32" s="295" t="s">
        <v>22</v>
      </c>
      <c r="D32" s="221" t="s">
        <v>27</v>
      </c>
      <c r="E32" s="223">
        <v>50</v>
      </c>
      <c r="F32" s="225" t="s">
        <v>28</v>
      </c>
      <c r="G32" s="226"/>
      <c r="H32" s="227"/>
      <c r="I32" s="205">
        <v>43200</v>
      </c>
      <c r="J32" s="231"/>
      <c r="K32" s="231"/>
      <c r="L32" s="231"/>
      <c r="M32" s="231"/>
      <c r="N32" s="231"/>
      <c r="O32" s="206"/>
      <c r="P32" s="205">
        <v>45000</v>
      </c>
      <c r="Q32" s="231"/>
      <c r="R32" s="206"/>
      <c r="S32" s="205">
        <v>46714</v>
      </c>
      <c r="T32" s="231"/>
      <c r="U32" s="231"/>
      <c r="V32" s="206"/>
      <c r="W32" s="199"/>
      <c r="X32" s="233"/>
      <c r="Y32" s="200"/>
      <c r="Z32" s="199"/>
      <c r="AA32" s="200"/>
      <c r="AB32" s="201">
        <f>ROUNDDOWN(AVERAGE(I32,P32,S32,W32,Z32),2)</f>
        <v>44971.33</v>
      </c>
      <c r="AC32" s="203" t="s">
        <v>16</v>
      </c>
      <c r="AD32" s="205">
        <f>STDEV(I32,P32,S32,W32,Z32)</f>
        <v>1757.1753849099221</v>
      </c>
      <c r="AE32" s="206"/>
      <c r="AF32" s="205">
        <f>AD32/AB32*100</f>
        <v>3.9073235879613124</v>
      </c>
      <c r="AG32" s="206"/>
      <c r="AH32" s="209">
        <f>AB32*E32</f>
        <v>2248566.5</v>
      </c>
      <c r="AI32" s="210"/>
      <c r="AJ32" s="211"/>
      <c r="AK32" s="234">
        <f>ROUNDDOWN(AB32,2)</f>
        <v>44971.33</v>
      </c>
      <c r="AL32" s="13"/>
    </row>
    <row r="33" spans="1:38" ht="28.5" customHeight="1" x14ac:dyDescent="0.3">
      <c r="A33" s="150"/>
      <c r="B33" s="151"/>
      <c r="C33" s="296"/>
      <c r="D33" s="222"/>
      <c r="E33" s="224"/>
      <c r="F33" s="228"/>
      <c r="G33" s="229"/>
      <c r="H33" s="230"/>
      <c r="I33" s="207"/>
      <c r="J33" s="232"/>
      <c r="K33" s="232"/>
      <c r="L33" s="232"/>
      <c r="M33" s="232"/>
      <c r="N33" s="232"/>
      <c r="O33" s="208"/>
      <c r="P33" s="207"/>
      <c r="Q33" s="232"/>
      <c r="R33" s="208"/>
      <c r="S33" s="207"/>
      <c r="T33" s="232"/>
      <c r="U33" s="232"/>
      <c r="V33" s="208"/>
      <c r="W33" s="216"/>
      <c r="X33" s="217"/>
      <c r="Y33" s="218"/>
      <c r="Z33" s="216"/>
      <c r="AA33" s="218"/>
      <c r="AB33" s="202"/>
      <c r="AC33" s="204"/>
      <c r="AD33" s="207"/>
      <c r="AE33" s="208"/>
      <c r="AF33" s="207"/>
      <c r="AG33" s="208"/>
      <c r="AH33" s="212"/>
      <c r="AI33" s="213"/>
      <c r="AJ33" s="214"/>
      <c r="AK33" s="235"/>
      <c r="AL33" s="13"/>
    </row>
    <row r="34" spans="1:38" ht="21.75" customHeight="1" x14ac:dyDescent="0.3">
      <c r="A34" s="297">
        <v>9</v>
      </c>
      <c r="B34" s="297"/>
      <c r="C34" s="219" t="s">
        <v>22</v>
      </c>
      <c r="D34" s="221" t="s">
        <v>27</v>
      </c>
      <c r="E34" s="223">
        <v>50</v>
      </c>
      <c r="F34" s="225" t="s">
        <v>28</v>
      </c>
      <c r="G34" s="226"/>
      <c r="H34" s="227"/>
      <c r="I34" s="205">
        <v>43200</v>
      </c>
      <c r="J34" s="231"/>
      <c r="K34" s="231"/>
      <c r="L34" s="231"/>
      <c r="M34" s="231"/>
      <c r="N34" s="231"/>
      <c r="O34" s="206"/>
      <c r="P34" s="205">
        <v>45000</v>
      </c>
      <c r="Q34" s="231"/>
      <c r="R34" s="206"/>
      <c r="S34" s="205">
        <v>46714</v>
      </c>
      <c r="T34" s="231"/>
      <c r="U34" s="231"/>
      <c r="V34" s="206"/>
      <c r="W34" s="199"/>
      <c r="X34" s="233"/>
      <c r="Y34" s="200"/>
      <c r="Z34" s="199"/>
      <c r="AA34" s="200"/>
      <c r="AB34" s="201">
        <f>ROUNDDOWN(AVERAGE(I34,P34,S34,W34,Z34),2)</f>
        <v>44971.33</v>
      </c>
      <c r="AC34" s="203" t="s">
        <v>16</v>
      </c>
      <c r="AD34" s="205">
        <f>STDEV(I34,P34,S34,W34,Z34)</f>
        <v>1757.1753849099221</v>
      </c>
      <c r="AE34" s="206"/>
      <c r="AF34" s="205">
        <f>AD34/AB34*100</f>
        <v>3.9073235879613124</v>
      </c>
      <c r="AG34" s="206"/>
      <c r="AH34" s="209">
        <f>AB34*E34</f>
        <v>2248566.5</v>
      </c>
      <c r="AI34" s="210"/>
      <c r="AJ34" s="211"/>
      <c r="AK34" s="234">
        <f>ROUNDDOWN(AB34,2)</f>
        <v>44971.33</v>
      </c>
      <c r="AL34" s="314"/>
    </row>
    <row r="35" spans="1:38" ht="28.5" customHeight="1" x14ac:dyDescent="0.3">
      <c r="A35" s="297"/>
      <c r="B35" s="297"/>
      <c r="C35" s="220"/>
      <c r="D35" s="222"/>
      <c r="E35" s="224"/>
      <c r="F35" s="228"/>
      <c r="G35" s="229"/>
      <c r="H35" s="230"/>
      <c r="I35" s="207"/>
      <c r="J35" s="232"/>
      <c r="K35" s="232"/>
      <c r="L35" s="232"/>
      <c r="M35" s="232"/>
      <c r="N35" s="232"/>
      <c r="O35" s="208"/>
      <c r="P35" s="207"/>
      <c r="Q35" s="232"/>
      <c r="R35" s="208"/>
      <c r="S35" s="207"/>
      <c r="T35" s="232"/>
      <c r="U35" s="232"/>
      <c r="V35" s="208"/>
      <c r="W35" s="216"/>
      <c r="X35" s="217"/>
      <c r="Y35" s="218"/>
      <c r="Z35" s="216"/>
      <c r="AA35" s="218"/>
      <c r="AB35" s="202"/>
      <c r="AC35" s="204"/>
      <c r="AD35" s="207"/>
      <c r="AE35" s="208"/>
      <c r="AF35" s="207"/>
      <c r="AG35" s="208"/>
      <c r="AH35" s="212"/>
      <c r="AI35" s="213"/>
      <c r="AJ35" s="214"/>
      <c r="AK35" s="235"/>
      <c r="AL35" s="314"/>
    </row>
    <row r="36" spans="1:38" ht="21.75" customHeight="1" x14ac:dyDescent="0.3">
      <c r="A36" s="146">
        <v>10</v>
      </c>
      <c r="B36" s="147"/>
      <c r="C36" s="219" t="s">
        <v>23</v>
      </c>
      <c r="D36" s="221" t="s">
        <v>24</v>
      </c>
      <c r="E36" s="223">
        <v>410</v>
      </c>
      <c r="F36" s="225" t="s">
        <v>29</v>
      </c>
      <c r="G36" s="226"/>
      <c r="H36" s="227"/>
      <c r="I36" s="205">
        <v>56000</v>
      </c>
      <c r="J36" s="231"/>
      <c r="K36" s="231"/>
      <c r="L36" s="231"/>
      <c r="M36" s="231"/>
      <c r="N36" s="231"/>
      <c r="O36" s="206"/>
      <c r="P36" s="205">
        <v>77750</v>
      </c>
      <c r="Q36" s="231"/>
      <c r="R36" s="206"/>
      <c r="S36" s="205">
        <v>65670</v>
      </c>
      <c r="T36" s="231"/>
      <c r="U36" s="231"/>
      <c r="V36" s="206"/>
      <c r="W36" s="199"/>
      <c r="X36" s="233"/>
      <c r="Y36" s="200"/>
      <c r="Z36" s="199"/>
      <c r="AA36" s="200"/>
      <c r="AB36" s="201">
        <f>ROUNDDOWN(AVERAGE(I36,P36,S36,W36,Z36),2)</f>
        <v>66473.33</v>
      </c>
      <c r="AC36" s="203" t="s">
        <v>16</v>
      </c>
      <c r="AD36" s="205">
        <f>STDEV(I36,P36,S36,W36,Z36)</f>
        <v>10897.230535018198</v>
      </c>
      <c r="AE36" s="206"/>
      <c r="AF36" s="205">
        <f>AD36/AB36*100</f>
        <v>16.393387445789458</v>
      </c>
      <c r="AG36" s="206"/>
      <c r="AH36" s="209">
        <f>AB36*E36</f>
        <v>27254065.300000001</v>
      </c>
      <c r="AI36" s="210"/>
      <c r="AJ36" s="211"/>
      <c r="AK36" s="201">
        <f>ROUNDDOWN(AB36,2)</f>
        <v>66473.33</v>
      </c>
      <c r="AL36" s="314"/>
    </row>
    <row r="37" spans="1:38" ht="28.5" customHeight="1" x14ac:dyDescent="0.3">
      <c r="A37" s="150"/>
      <c r="B37" s="151"/>
      <c r="C37" s="220"/>
      <c r="D37" s="222"/>
      <c r="E37" s="224"/>
      <c r="F37" s="228"/>
      <c r="G37" s="229"/>
      <c r="H37" s="230"/>
      <c r="I37" s="207"/>
      <c r="J37" s="232"/>
      <c r="K37" s="232"/>
      <c r="L37" s="232"/>
      <c r="M37" s="232"/>
      <c r="N37" s="232"/>
      <c r="O37" s="208"/>
      <c r="P37" s="207"/>
      <c r="Q37" s="232"/>
      <c r="R37" s="208"/>
      <c r="S37" s="207"/>
      <c r="T37" s="232"/>
      <c r="U37" s="232"/>
      <c r="V37" s="208"/>
      <c r="W37" s="216"/>
      <c r="X37" s="217"/>
      <c r="Y37" s="218"/>
      <c r="Z37" s="216"/>
      <c r="AA37" s="218"/>
      <c r="AB37" s="202"/>
      <c r="AC37" s="204"/>
      <c r="AD37" s="207"/>
      <c r="AE37" s="208"/>
      <c r="AF37" s="207"/>
      <c r="AG37" s="208"/>
      <c r="AH37" s="212"/>
      <c r="AI37" s="213"/>
      <c r="AJ37" s="214"/>
      <c r="AK37" s="215"/>
      <c r="AL37" s="314"/>
    </row>
    <row r="38" spans="1:38" ht="28.5" customHeight="1" x14ac:dyDescent="0.3">
      <c r="A38" s="17"/>
      <c r="B38" s="18"/>
      <c r="C38" s="468" t="s">
        <v>23</v>
      </c>
      <c r="D38" s="468" t="s">
        <v>24</v>
      </c>
      <c r="E38" s="471">
        <v>60</v>
      </c>
      <c r="F38" s="473" t="s">
        <v>29</v>
      </c>
      <c r="G38" s="474"/>
      <c r="H38" s="475"/>
      <c r="I38" s="479">
        <v>56000</v>
      </c>
      <c r="J38" s="480"/>
      <c r="K38" s="480"/>
      <c r="L38" s="480"/>
      <c r="M38" s="480"/>
      <c r="N38" s="480"/>
      <c r="O38" s="481"/>
      <c r="P38" s="479">
        <v>77750</v>
      </c>
      <c r="Q38" s="480"/>
      <c r="R38" s="481"/>
      <c r="S38" s="479">
        <v>52300</v>
      </c>
      <c r="T38" s="480"/>
      <c r="U38" s="480"/>
      <c r="V38" s="481"/>
      <c r="W38" s="520"/>
      <c r="X38" s="521"/>
      <c r="Y38" s="522"/>
      <c r="Z38" s="520"/>
      <c r="AA38" s="522"/>
      <c r="AB38" s="523">
        <f>ROUNDDOWN(AVERAGE(I38,P38,S38,W38,Z38),2)</f>
        <v>62016.66</v>
      </c>
      <c r="AC38" s="468" t="s">
        <v>16</v>
      </c>
      <c r="AD38" s="479">
        <f>STDEV(I38,P38,S38,W38,Z38)</f>
        <v>13750.484839936846</v>
      </c>
      <c r="AE38" s="481"/>
      <c r="AF38" s="479">
        <f>AD38/AB38*100</f>
        <v>22.172243458349492</v>
      </c>
      <c r="AG38" s="481"/>
      <c r="AH38" s="544">
        <f>AB38*E38</f>
        <v>3720999.6</v>
      </c>
      <c r="AI38" s="545"/>
      <c r="AJ38" s="546"/>
      <c r="AK38" s="523">
        <f>ROUNDDOWN(AB38,2)</f>
        <v>62016.66</v>
      </c>
      <c r="AL38" s="19"/>
    </row>
    <row r="39" spans="1:38" ht="28.5" customHeight="1" x14ac:dyDescent="0.3">
      <c r="A39" s="17"/>
      <c r="B39" s="18"/>
      <c r="C39" s="469"/>
      <c r="D39" s="470"/>
      <c r="E39" s="472"/>
      <c r="F39" s="476"/>
      <c r="G39" s="477"/>
      <c r="H39" s="478"/>
      <c r="I39" s="482"/>
      <c r="J39" s="483"/>
      <c r="K39" s="483"/>
      <c r="L39" s="483"/>
      <c r="M39" s="483"/>
      <c r="N39" s="483"/>
      <c r="O39" s="484"/>
      <c r="P39" s="482"/>
      <c r="Q39" s="483"/>
      <c r="R39" s="484"/>
      <c r="S39" s="482"/>
      <c r="T39" s="483"/>
      <c r="U39" s="483"/>
      <c r="V39" s="484"/>
      <c r="W39" s="541"/>
      <c r="X39" s="542"/>
      <c r="Y39" s="543"/>
      <c r="Z39" s="541"/>
      <c r="AA39" s="543"/>
      <c r="AB39" s="524"/>
      <c r="AC39" s="469"/>
      <c r="AD39" s="482"/>
      <c r="AE39" s="484"/>
      <c r="AF39" s="482"/>
      <c r="AG39" s="484"/>
      <c r="AH39" s="547"/>
      <c r="AI39" s="548"/>
      <c r="AJ39" s="549"/>
      <c r="AK39" s="540"/>
      <c r="AL39" s="19"/>
    </row>
    <row r="40" spans="1:38" ht="30" customHeight="1" x14ac:dyDescent="0.3">
      <c r="A40" s="297">
        <v>11</v>
      </c>
      <c r="B40" s="297"/>
      <c r="C40" s="415" t="s">
        <v>31</v>
      </c>
      <c r="D40" s="221" t="s">
        <v>27</v>
      </c>
      <c r="E40" s="223">
        <v>250</v>
      </c>
      <c r="F40" s="225" t="s">
        <v>30</v>
      </c>
      <c r="G40" s="226"/>
      <c r="H40" s="227"/>
      <c r="I40" s="205">
        <v>56000</v>
      </c>
      <c r="J40" s="231"/>
      <c r="K40" s="231"/>
      <c r="L40" s="231"/>
      <c r="M40" s="231"/>
      <c r="N40" s="231"/>
      <c r="O40" s="206"/>
      <c r="P40" s="205">
        <v>45000</v>
      </c>
      <c r="Q40" s="231"/>
      <c r="R40" s="206"/>
      <c r="S40" s="205">
        <v>54000</v>
      </c>
      <c r="T40" s="231"/>
      <c r="U40" s="231"/>
      <c r="V40" s="206"/>
      <c r="W40" s="199"/>
      <c r="X40" s="233"/>
      <c r="Y40" s="200"/>
      <c r="Z40" s="199"/>
      <c r="AA40" s="200"/>
      <c r="AB40" s="201">
        <f>ROUNDDOWN(AVERAGE(I40,P40,S40,W40,Z40),2)</f>
        <v>51666.66</v>
      </c>
      <c r="AC40" s="203"/>
      <c r="AD40" s="205">
        <f>STDEV(I40,P40,S40,W40,Z40)</f>
        <v>5859.4652770823159</v>
      </c>
      <c r="AE40" s="206"/>
      <c r="AF40" s="205">
        <f>AD40/AB40*100</f>
        <v>11.340901999630546</v>
      </c>
      <c r="AG40" s="206"/>
      <c r="AH40" s="420">
        <f>AB40*E40</f>
        <v>12916665</v>
      </c>
      <c r="AI40" s="421"/>
      <c r="AJ40" s="422"/>
      <c r="AK40" s="234">
        <f>ROUNDDOWN(AB40,2)</f>
        <v>51666.66</v>
      </c>
      <c r="AL40" s="313" t="s">
        <v>56</v>
      </c>
    </row>
    <row r="41" spans="1:38" ht="28.5" customHeight="1" x14ac:dyDescent="0.3">
      <c r="A41" s="297"/>
      <c r="B41" s="297"/>
      <c r="C41" s="416"/>
      <c r="D41" s="222"/>
      <c r="E41" s="224"/>
      <c r="F41" s="228"/>
      <c r="G41" s="229"/>
      <c r="H41" s="230"/>
      <c r="I41" s="207"/>
      <c r="J41" s="232"/>
      <c r="K41" s="232"/>
      <c r="L41" s="232"/>
      <c r="M41" s="232"/>
      <c r="N41" s="232"/>
      <c r="O41" s="208"/>
      <c r="P41" s="207"/>
      <c r="Q41" s="232"/>
      <c r="R41" s="208"/>
      <c r="S41" s="207"/>
      <c r="T41" s="232"/>
      <c r="U41" s="232"/>
      <c r="V41" s="208"/>
      <c r="W41" s="216"/>
      <c r="X41" s="217"/>
      <c r="Y41" s="218"/>
      <c r="Z41" s="216"/>
      <c r="AA41" s="218"/>
      <c r="AB41" s="202"/>
      <c r="AC41" s="204"/>
      <c r="AD41" s="207"/>
      <c r="AE41" s="208"/>
      <c r="AF41" s="207"/>
      <c r="AG41" s="208"/>
      <c r="AH41" s="423"/>
      <c r="AI41" s="424"/>
      <c r="AJ41" s="425"/>
      <c r="AK41" s="235"/>
      <c r="AL41" s="313"/>
    </row>
    <row r="42" spans="1:38" ht="28.5" customHeight="1" x14ac:dyDescent="0.3">
      <c r="A42" s="15"/>
      <c r="B42" s="16"/>
      <c r="C42" s="468" t="s">
        <v>31</v>
      </c>
      <c r="D42" s="468" t="s">
        <v>27</v>
      </c>
      <c r="E42" s="471">
        <v>50</v>
      </c>
      <c r="F42" s="473" t="s">
        <v>30</v>
      </c>
      <c r="G42" s="474"/>
      <c r="H42" s="475"/>
      <c r="I42" s="479">
        <v>56000</v>
      </c>
      <c r="J42" s="480"/>
      <c r="K42" s="480"/>
      <c r="L42" s="480"/>
      <c r="M42" s="480"/>
      <c r="N42" s="480"/>
      <c r="O42" s="481"/>
      <c r="P42" s="479">
        <v>45000</v>
      </c>
      <c r="Q42" s="480"/>
      <c r="R42" s="481"/>
      <c r="S42" s="479">
        <v>54000</v>
      </c>
      <c r="T42" s="480"/>
      <c r="U42" s="480"/>
      <c r="V42" s="481"/>
      <c r="W42" s="520"/>
      <c r="X42" s="521"/>
      <c r="Y42" s="522"/>
      <c r="Z42" s="520"/>
      <c r="AA42" s="522"/>
      <c r="AB42" s="523">
        <f>ROUNDDOWN(AVERAGE(I42,P42,S42,W42,Z42),2)</f>
        <v>51666.66</v>
      </c>
      <c r="AC42" s="468"/>
      <c r="AD42" s="479">
        <f>STDEV(I42,P42,S42,W42,Z42)</f>
        <v>5859.4652770823159</v>
      </c>
      <c r="AE42" s="481"/>
      <c r="AF42" s="479">
        <f>AD42/AB42*100</f>
        <v>11.340901999630546</v>
      </c>
      <c r="AG42" s="481"/>
      <c r="AH42" s="514">
        <f>AB42*E42</f>
        <v>2583333</v>
      </c>
      <c r="AI42" s="515"/>
      <c r="AJ42" s="516"/>
      <c r="AK42" s="45"/>
      <c r="AL42" s="46"/>
    </row>
    <row r="43" spans="1:38" ht="28.5" customHeight="1" x14ac:dyDescent="0.3">
      <c r="A43" s="15"/>
      <c r="B43" s="16"/>
      <c r="C43" s="469"/>
      <c r="D43" s="470"/>
      <c r="E43" s="472"/>
      <c r="F43" s="476"/>
      <c r="G43" s="477"/>
      <c r="H43" s="478"/>
      <c r="I43" s="482"/>
      <c r="J43" s="483"/>
      <c r="K43" s="483"/>
      <c r="L43" s="483"/>
      <c r="M43" s="483"/>
      <c r="N43" s="483"/>
      <c r="O43" s="484"/>
      <c r="P43" s="482"/>
      <c r="Q43" s="483"/>
      <c r="R43" s="484"/>
      <c r="S43" s="482"/>
      <c r="T43" s="483"/>
      <c r="U43" s="483"/>
      <c r="V43" s="484"/>
      <c r="W43" s="541"/>
      <c r="X43" s="542"/>
      <c r="Y43" s="543"/>
      <c r="Z43" s="541"/>
      <c r="AA43" s="543"/>
      <c r="AB43" s="524"/>
      <c r="AC43" s="469"/>
      <c r="AD43" s="482"/>
      <c r="AE43" s="484"/>
      <c r="AF43" s="482"/>
      <c r="AG43" s="484"/>
      <c r="AH43" s="517"/>
      <c r="AI43" s="518"/>
      <c r="AJ43" s="519"/>
      <c r="AK43" s="45"/>
      <c r="AL43" s="46"/>
    </row>
    <row r="44" spans="1:38" ht="21.75" customHeight="1" x14ac:dyDescent="0.3">
      <c r="A44" s="146">
        <v>12</v>
      </c>
      <c r="B44" s="147"/>
      <c r="C44" s="415" t="s">
        <v>32</v>
      </c>
      <c r="D44" s="221" t="s">
        <v>24</v>
      </c>
      <c r="E44" s="223">
        <v>410</v>
      </c>
      <c r="F44" s="225" t="s">
        <v>29</v>
      </c>
      <c r="G44" s="226"/>
      <c r="H44" s="227"/>
      <c r="I44" s="205">
        <v>56000</v>
      </c>
      <c r="J44" s="231"/>
      <c r="K44" s="231"/>
      <c r="L44" s="231"/>
      <c r="M44" s="231"/>
      <c r="N44" s="231"/>
      <c r="O44" s="206"/>
      <c r="P44" s="205">
        <v>77750</v>
      </c>
      <c r="Q44" s="231"/>
      <c r="R44" s="206"/>
      <c r="S44" s="205">
        <v>65670</v>
      </c>
      <c r="T44" s="231"/>
      <c r="U44" s="231"/>
      <c r="V44" s="206"/>
      <c r="W44" s="199"/>
      <c r="X44" s="233"/>
      <c r="Y44" s="200"/>
      <c r="Z44" s="199"/>
      <c r="AA44" s="200"/>
      <c r="AB44" s="201">
        <f>ROUNDDOWN(AVERAGE(I44,P44,S44,W44,Z44),2)</f>
        <v>66473.33</v>
      </c>
      <c r="AC44" s="203"/>
      <c r="AD44" s="205">
        <f>STDEV(I44,P44,S44,W44,Z44)</f>
        <v>10897.230535018198</v>
      </c>
      <c r="AE44" s="206"/>
      <c r="AF44" s="205">
        <f>AD44/AB44*100</f>
        <v>16.393387445789458</v>
      </c>
      <c r="AG44" s="206"/>
      <c r="AH44" s="420">
        <f>AB44*E44</f>
        <v>27254065.300000001</v>
      </c>
      <c r="AI44" s="421"/>
      <c r="AJ44" s="422"/>
      <c r="AK44" s="201">
        <f>ROUNDDOWN(AB44,2)</f>
        <v>66473.33</v>
      </c>
    </row>
    <row r="45" spans="1:38" ht="28.5" customHeight="1" x14ac:dyDescent="0.3">
      <c r="A45" s="150"/>
      <c r="B45" s="151"/>
      <c r="C45" s="416"/>
      <c r="D45" s="495"/>
      <c r="E45" s="224"/>
      <c r="F45" s="228"/>
      <c r="G45" s="229"/>
      <c r="H45" s="230"/>
      <c r="I45" s="207"/>
      <c r="J45" s="232"/>
      <c r="K45" s="232"/>
      <c r="L45" s="232"/>
      <c r="M45" s="232"/>
      <c r="N45" s="232"/>
      <c r="O45" s="208"/>
      <c r="P45" s="207"/>
      <c r="Q45" s="232"/>
      <c r="R45" s="208"/>
      <c r="S45" s="207"/>
      <c r="T45" s="232"/>
      <c r="U45" s="232"/>
      <c r="V45" s="208"/>
      <c r="W45" s="216"/>
      <c r="X45" s="217"/>
      <c r="Y45" s="218"/>
      <c r="Z45" s="216"/>
      <c r="AA45" s="218"/>
      <c r="AB45" s="202"/>
      <c r="AC45" s="204"/>
      <c r="AD45" s="207"/>
      <c r="AE45" s="208"/>
      <c r="AF45" s="207"/>
      <c r="AG45" s="208"/>
      <c r="AH45" s="423"/>
      <c r="AI45" s="424"/>
      <c r="AJ45" s="425"/>
      <c r="AK45" s="215"/>
    </row>
    <row r="46" spans="1:38" ht="28.5" customHeight="1" x14ac:dyDescent="0.3">
      <c r="A46" s="17"/>
      <c r="B46" s="18"/>
      <c r="C46" s="468" t="s">
        <v>32</v>
      </c>
      <c r="D46" s="468" t="s">
        <v>24</v>
      </c>
      <c r="E46" s="471">
        <v>60</v>
      </c>
      <c r="F46" s="473" t="s">
        <v>29</v>
      </c>
      <c r="G46" s="474"/>
      <c r="H46" s="475"/>
      <c r="I46" s="479">
        <v>40548.5</v>
      </c>
      <c r="J46" s="480"/>
      <c r="K46" s="480"/>
      <c r="L46" s="480"/>
      <c r="M46" s="480"/>
      <c r="N46" s="480"/>
      <c r="O46" s="481"/>
      <c r="P46" s="479">
        <v>44204</v>
      </c>
      <c r="Q46" s="480"/>
      <c r="R46" s="481"/>
      <c r="S46" s="479">
        <v>40216</v>
      </c>
      <c r="T46" s="480"/>
      <c r="U46" s="480"/>
      <c r="V46" s="481"/>
      <c r="W46" s="520"/>
      <c r="X46" s="521"/>
      <c r="Y46" s="522"/>
      <c r="Z46" s="520"/>
      <c r="AA46" s="522"/>
      <c r="AB46" s="523">
        <f>ROUNDDOWN(AVERAGE(I46,P46,S46,W46,Z46),2)</f>
        <v>41656.160000000003</v>
      </c>
      <c r="AC46" s="468"/>
      <c r="AD46" s="479">
        <f>STDEV(I46,P46,S46,W46,Z46)</f>
        <v>2212.7426608924352</v>
      </c>
      <c r="AE46" s="481"/>
      <c r="AF46" s="479">
        <f>AD46/AB46*100</f>
        <v>5.311921840353107</v>
      </c>
      <c r="AG46" s="481"/>
      <c r="AH46" s="514">
        <f>AB46*E46</f>
        <v>2499369.6</v>
      </c>
      <c r="AI46" s="515"/>
      <c r="AJ46" s="516"/>
      <c r="AK46" s="523">
        <f>ROUNDDOWN(AB46,2)</f>
        <v>41656.160000000003</v>
      </c>
      <c r="AL46" s="48"/>
    </row>
    <row r="47" spans="1:38" ht="28.5" customHeight="1" x14ac:dyDescent="0.3">
      <c r="A47" s="17"/>
      <c r="B47" s="18"/>
      <c r="C47" s="469"/>
      <c r="D47" s="469"/>
      <c r="E47" s="472"/>
      <c r="F47" s="476"/>
      <c r="G47" s="477"/>
      <c r="H47" s="478"/>
      <c r="I47" s="482"/>
      <c r="J47" s="483"/>
      <c r="K47" s="483"/>
      <c r="L47" s="483"/>
      <c r="M47" s="483"/>
      <c r="N47" s="483"/>
      <c r="O47" s="484"/>
      <c r="P47" s="482"/>
      <c r="Q47" s="483"/>
      <c r="R47" s="484"/>
      <c r="S47" s="482"/>
      <c r="T47" s="483"/>
      <c r="U47" s="483"/>
      <c r="V47" s="484"/>
      <c r="W47" s="541"/>
      <c r="X47" s="542"/>
      <c r="Y47" s="543"/>
      <c r="Z47" s="541"/>
      <c r="AA47" s="543"/>
      <c r="AB47" s="524"/>
      <c r="AC47" s="469"/>
      <c r="AD47" s="482"/>
      <c r="AE47" s="484"/>
      <c r="AF47" s="482"/>
      <c r="AG47" s="484"/>
      <c r="AH47" s="517"/>
      <c r="AI47" s="518"/>
      <c r="AJ47" s="519"/>
      <c r="AK47" s="540"/>
      <c r="AL47" s="48"/>
    </row>
    <row r="48" spans="1:38" ht="28.5" customHeight="1" x14ac:dyDescent="0.3">
      <c r="A48" s="297">
        <v>13</v>
      </c>
      <c r="B48" s="297"/>
      <c r="C48" s="295" t="s">
        <v>23</v>
      </c>
      <c r="D48" s="295" t="s">
        <v>24</v>
      </c>
      <c r="E48" s="299"/>
      <c r="F48" s="301" t="s">
        <v>29</v>
      </c>
      <c r="G48" s="302"/>
      <c r="H48" s="303"/>
      <c r="I48" s="431">
        <v>56000</v>
      </c>
      <c r="J48" s="485"/>
      <c r="K48" s="485"/>
      <c r="L48" s="485"/>
      <c r="M48" s="485"/>
      <c r="N48" s="485"/>
      <c r="O48" s="432"/>
      <c r="P48" s="431">
        <v>77750</v>
      </c>
      <c r="Q48" s="485"/>
      <c r="R48" s="432"/>
      <c r="S48" s="431">
        <v>52300</v>
      </c>
      <c r="T48" s="485"/>
      <c r="U48" s="485"/>
      <c r="V48" s="432"/>
      <c r="W48" s="427"/>
      <c r="X48" s="487"/>
      <c r="Y48" s="428"/>
      <c r="Z48" s="427"/>
      <c r="AA48" s="428"/>
      <c r="AB48" s="429">
        <f>ROUNDDOWN(AVERAGE(I48,P48,S48,W48,Z48),2)</f>
        <v>62016.66</v>
      </c>
      <c r="AC48" s="295"/>
      <c r="AD48" s="431">
        <f>STDEV(I48,P48,S48,W48,Z48)</f>
        <v>13750.484839936846</v>
      </c>
      <c r="AE48" s="432"/>
      <c r="AF48" s="431">
        <f>AD48/AB48*100</f>
        <v>22.172243458349492</v>
      </c>
      <c r="AG48" s="432"/>
      <c r="AH48" s="488">
        <f>AB48*E48</f>
        <v>0</v>
      </c>
      <c r="AI48" s="489"/>
      <c r="AJ48" s="490"/>
      <c r="AK48" s="429">
        <f>ROUNDDOWN(AB48,2)</f>
        <v>62016.66</v>
      </c>
    </row>
    <row r="49" spans="1:38" ht="28.5" customHeight="1" x14ac:dyDescent="0.3">
      <c r="A49" s="297"/>
      <c r="B49" s="297"/>
      <c r="C49" s="296"/>
      <c r="D49" s="296"/>
      <c r="E49" s="300"/>
      <c r="F49" s="304"/>
      <c r="G49" s="305"/>
      <c r="H49" s="306"/>
      <c r="I49" s="433"/>
      <c r="J49" s="486"/>
      <c r="K49" s="486"/>
      <c r="L49" s="486"/>
      <c r="M49" s="486"/>
      <c r="N49" s="486"/>
      <c r="O49" s="434"/>
      <c r="P49" s="433"/>
      <c r="Q49" s="486"/>
      <c r="R49" s="434"/>
      <c r="S49" s="433"/>
      <c r="T49" s="486"/>
      <c r="U49" s="486"/>
      <c r="V49" s="434"/>
      <c r="W49" s="492"/>
      <c r="X49" s="493"/>
      <c r="Y49" s="494"/>
      <c r="Z49" s="492"/>
      <c r="AA49" s="494"/>
      <c r="AB49" s="430"/>
      <c r="AC49" s="296"/>
      <c r="AD49" s="433"/>
      <c r="AE49" s="434"/>
      <c r="AF49" s="433"/>
      <c r="AG49" s="434"/>
      <c r="AH49" s="438"/>
      <c r="AI49" s="439"/>
      <c r="AJ49" s="440"/>
      <c r="AK49" s="491"/>
    </row>
    <row r="50" spans="1:38" ht="28.5" customHeight="1" x14ac:dyDescent="0.3">
      <c r="A50" s="146">
        <v>14</v>
      </c>
      <c r="B50" s="147"/>
      <c r="C50" s="295" t="s">
        <v>33</v>
      </c>
      <c r="D50" s="295" t="s">
        <v>24</v>
      </c>
      <c r="E50" s="299"/>
      <c r="F50" s="301" t="s">
        <v>29</v>
      </c>
      <c r="G50" s="302"/>
      <c r="H50" s="303"/>
      <c r="I50" s="431">
        <v>56000</v>
      </c>
      <c r="J50" s="485"/>
      <c r="K50" s="485"/>
      <c r="L50" s="485"/>
      <c r="M50" s="485"/>
      <c r="N50" s="485"/>
      <c r="O50" s="432"/>
      <c r="P50" s="431">
        <v>77750</v>
      </c>
      <c r="Q50" s="485"/>
      <c r="R50" s="432"/>
      <c r="S50" s="431">
        <v>52300</v>
      </c>
      <c r="T50" s="485"/>
      <c r="U50" s="485"/>
      <c r="V50" s="432"/>
      <c r="W50" s="427"/>
      <c r="X50" s="487"/>
      <c r="Y50" s="428"/>
      <c r="Z50" s="427"/>
      <c r="AA50" s="428"/>
      <c r="AB50" s="429">
        <f>ROUNDDOWN(AVERAGE(I50,P50,S50,W50,Z50),2)</f>
        <v>62016.66</v>
      </c>
      <c r="AC50" s="295"/>
      <c r="AD50" s="431">
        <f>STDEV(I50,P50,S50,W50,Z50)</f>
        <v>13750.484839936846</v>
      </c>
      <c r="AE50" s="432"/>
      <c r="AF50" s="431">
        <f>AD50/AB50*100</f>
        <v>22.172243458349492</v>
      </c>
      <c r="AG50" s="432"/>
      <c r="AH50" s="435">
        <f>AB50*E50</f>
        <v>0</v>
      </c>
      <c r="AI50" s="436"/>
      <c r="AJ50" s="437"/>
      <c r="AK50" s="429">
        <f>ROUNDDOWN(AB50,2)</f>
        <v>62016.66</v>
      </c>
    </row>
    <row r="51" spans="1:38" ht="28.5" customHeight="1" x14ac:dyDescent="0.3">
      <c r="A51" s="150"/>
      <c r="B51" s="151"/>
      <c r="C51" s="296"/>
      <c r="D51" s="296"/>
      <c r="E51" s="300"/>
      <c r="F51" s="304"/>
      <c r="G51" s="305"/>
      <c r="H51" s="306"/>
      <c r="I51" s="433"/>
      <c r="J51" s="486"/>
      <c r="K51" s="486"/>
      <c r="L51" s="486"/>
      <c r="M51" s="486"/>
      <c r="N51" s="486"/>
      <c r="O51" s="434"/>
      <c r="P51" s="433"/>
      <c r="Q51" s="486"/>
      <c r="R51" s="434"/>
      <c r="S51" s="433"/>
      <c r="T51" s="486"/>
      <c r="U51" s="486"/>
      <c r="V51" s="434"/>
      <c r="W51" s="492"/>
      <c r="X51" s="493"/>
      <c r="Y51" s="494"/>
      <c r="Z51" s="492"/>
      <c r="AA51" s="494"/>
      <c r="AB51" s="430"/>
      <c r="AC51" s="296"/>
      <c r="AD51" s="433"/>
      <c r="AE51" s="434"/>
      <c r="AF51" s="433"/>
      <c r="AG51" s="434"/>
      <c r="AH51" s="438"/>
      <c r="AI51" s="439"/>
      <c r="AJ51" s="440"/>
      <c r="AK51" s="491"/>
    </row>
    <row r="52" spans="1:38" ht="28.5" customHeight="1" x14ac:dyDescent="0.3">
      <c r="A52" s="297">
        <v>15</v>
      </c>
      <c r="B52" s="297"/>
      <c r="C52" s="496" t="s">
        <v>34</v>
      </c>
      <c r="D52" s="221" t="s">
        <v>26</v>
      </c>
      <c r="E52" s="498">
        <v>20</v>
      </c>
      <c r="F52" s="500" t="s">
        <v>28</v>
      </c>
      <c r="G52" s="501"/>
      <c r="H52" s="502"/>
      <c r="I52" s="451">
        <v>135968.56</v>
      </c>
      <c r="J52" s="506"/>
      <c r="K52" s="506"/>
      <c r="L52" s="506"/>
      <c r="M52" s="506"/>
      <c r="N52" s="506"/>
      <c r="O52" s="452"/>
      <c r="P52" s="451">
        <v>145509</v>
      </c>
      <c r="Q52" s="506"/>
      <c r="R52" s="452"/>
      <c r="S52" s="451">
        <v>145509.42000000001</v>
      </c>
      <c r="T52" s="506"/>
      <c r="U52" s="506"/>
      <c r="V52" s="452"/>
      <c r="W52" s="199"/>
      <c r="X52" s="233"/>
      <c r="Y52" s="200"/>
      <c r="Z52" s="199"/>
      <c r="AA52" s="200"/>
      <c r="AB52" s="201">
        <f>ROUNDDOWN(AVERAGE(I52,P52,S52,W52,Z52),2)</f>
        <v>142328.99</v>
      </c>
      <c r="AC52" s="203"/>
      <c r="AD52" s="205">
        <f>STDEV(I52,P52,S52,W52,Z52)</f>
        <v>5508.2968497470602</v>
      </c>
      <c r="AE52" s="206"/>
      <c r="AF52" s="205">
        <f>AD52/AB52*100</f>
        <v>3.8701158841547749</v>
      </c>
      <c r="AG52" s="206"/>
      <c r="AH52" s="441">
        <f>AB52*E52</f>
        <v>2846579.8</v>
      </c>
      <c r="AI52" s="442"/>
      <c r="AJ52" s="443"/>
      <c r="AK52" s="201">
        <f>ROUNDDOWN(AB52,2)</f>
        <v>142328.99</v>
      </c>
    </row>
    <row r="53" spans="1:38" ht="28.5" customHeight="1" x14ac:dyDescent="0.3">
      <c r="A53" s="297"/>
      <c r="B53" s="297"/>
      <c r="C53" s="497"/>
      <c r="D53" s="222"/>
      <c r="E53" s="499"/>
      <c r="F53" s="503"/>
      <c r="G53" s="504"/>
      <c r="H53" s="505"/>
      <c r="I53" s="453"/>
      <c r="J53" s="507"/>
      <c r="K53" s="507"/>
      <c r="L53" s="507"/>
      <c r="M53" s="507"/>
      <c r="N53" s="507"/>
      <c r="O53" s="454"/>
      <c r="P53" s="453"/>
      <c r="Q53" s="507"/>
      <c r="R53" s="454"/>
      <c r="S53" s="453"/>
      <c r="T53" s="507"/>
      <c r="U53" s="507"/>
      <c r="V53" s="454"/>
      <c r="W53" s="216"/>
      <c r="X53" s="217"/>
      <c r="Y53" s="218"/>
      <c r="Z53" s="216"/>
      <c r="AA53" s="218"/>
      <c r="AB53" s="202"/>
      <c r="AC53" s="204"/>
      <c r="AD53" s="207"/>
      <c r="AE53" s="208"/>
      <c r="AF53" s="207"/>
      <c r="AG53" s="208"/>
      <c r="AH53" s="444"/>
      <c r="AI53" s="445"/>
      <c r="AJ53" s="446"/>
      <c r="AK53" s="215"/>
    </row>
    <row r="54" spans="1:38" ht="28.5" customHeight="1" x14ac:dyDescent="0.3">
      <c r="A54" s="146">
        <v>16</v>
      </c>
      <c r="B54" s="147"/>
      <c r="C54" s="496" t="s">
        <v>35</v>
      </c>
      <c r="D54" s="221" t="s">
        <v>26</v>
      </c>
      <c r="E54" s="498">
        <v>30</v>
      </c>
      <c r="F54" s="500" t="s">
        <v>28</v>
      </c>
      <c r="G54" s="501"/>
      <c r="H54" s="502"/>
      <c r="I54" s="451">
        <v>135968.56</v>
      </c>
      <c r="J54" s="506"/>
      <c r="K54" s="506"/>
      <c r="L54" s="506"/>
      <c r="M54" s="506"/>
      <c r="N54" s="506"/>
      <c r="O54" s="452"/>
      <c r="P54" s="451">
        <v>145509</v>
      </c>
      <c r="Q54" s="506"/>
      <c r="R54" s="452"/>
      <c r="S54" s="451">
        <v>145509.42000000001</v>
      </c>
      <c r="T54" s="506"/>
      <c r="U54" s="506"/>
      <c r="V54" s="452"/>
      <c r="W54" s="199"/>
      <c r="X54" s="233"/>
      <c r="Y54" s="200"/>
      <c r="Z54" s="199"/>
      <c r="AA54" s="200"/>
      <c r="AB54" s="201">
        <f>ROUNDDOWN(AVERAGE(I54,P54,S54,W54,Z54),2)</f>
        <v>142328.99</v>
      </c>
      <c r="AC54" s="203"/>
      <c r="AD54" s="205">
        <f>STDEV(I54,P54,S54,W54,Z54)</f>
        <v>5508.2968497470602</v>
      </c>
      <c r="AE54" s="206"/>
      <c r="AF54" s="205">
        <f>AD54/AB54*100</f>
        <v>3.8701158841547749</v>
      </c>
      <c r="AG54" s="206"/>
      <c r="AH54" s="441">
        <f>AB54*E54</f>
        <v>4269869.6999999993</v>
      </c>
      <c r="AI54" s="442"/>
      <c r="AJ54" s="443"/>
      <c r="AK54" s="201">
        <f>ROUNDDOWN(AB54,2)</f>
        <v>142328.99</v>
      </c>
    </row>
    <row r="55" spans="1:38" ht="28.5" customHeight="1" x14ac:dyDescent="0.3">
      <c r="A55" s="150"/>
      <c r="B55" s="151"/>
      <c r="C55" s="497"/>
      <c r="D55" s="222"/>
      <c r="E55" s="499"/>
      <c r="F55" s="503"/>
      <c r="G55" s="504"/>
      <c r="H55" s="505"/>
      <c r="I55" s="453"/>
      <c r="J55" s="507"/>
      <c r="K55" s="507"/>
      <c r="L55" s="507"/>
      <c r="M55" s="507"/>
      <c r="N55" s="507"/>
      <c r="O55" s="454"/>
      <c r="P55" s="453"/>
      <c r="Q55" s="507"/>
      <c r="R55" s="454"/>
      <c r="S55" s="453"/>
      <c r="T55" s="507"/>
      <c r="U55" s="507"/>
      <c r="V55" s="454"/>
      <c r="W55" s="216"/>
      <c r="X55" s="217"/>
      <c r="Y55" s="218"/>
      <c r="Z55" s="216"/>
      <c r="AA55" s="218"/>
      <c r="AB55" s="202"/>
      <c r="AC55" s="204"/>
      <c r="AD55" s="207"/>
      <c r="AE55" s="208"/>
      <c r="AF55" s="207"/>
      <c r="AG55" s="208"/>
      <c r="AH55" s="444"/>
      <c r="AI55" s="445"/>
      <c r="AJ55" s="446"/>
      <c r="AK55" s="215"/>
    </row>
    <row r="56" spans="1:38" ht="28.5" customHeight="1" x14ac:dyDescent="0.3">
      <c r="A56" s="297">
        <v>17</v>
      </c>
      <c r="B56" s="297"/>
      <c r="C56" s="496" t="s">
        <v>58</v>
      </c>
      <c r="D56" s="496" t="s">
        <v>26</v>
      </c>
      <c r="E56" s="498">
        <v>60</v>
      </c>
      <c r="F56" s="500" t="s">
        <v>28</v>
      </c>
      <c r="G56" s="501"/>
      <c r="H56" s="502"/>
      <c r="I56" s="451">
        <v>163162.26999999999</v>
      </c>
      <c r="J56" s="506"/>
      <c r="K56" s="506"/>
      <c r="L56" s="506"/>
      <c r="M56" s="506"/>
      <c r="N56" s="506"/>
      <c r="O56" s="452"/>
      <c r="P56" s="451">
        <v>158917.43</v>
      </c>
      <c r="Q56" s="506"/>
      <c r="R56" s="452"/>
      <c r="S56" s="451">
        <v>174611.3</v>
      </c>
      <c r="T56" s="506"/>
      <c r="U56" s="506"/>
      <c r="V56" s="452"/>
      <c r="W56" s="447"/>
      <c r="X56" s="509"/>
      <c r="Y56" s="448"/>
      <c r="Z56" s="447"/>
      <c r="AA56" s="448"/>
      <c r="AB56" s="449">
        <f>ROUNDDOWN(AVERAGE(I56,P56,S56,W56,Z56),2)</f>
        <v>165563.66</v>
      </c>
      <c r="AC56" s="496"/>
      <c r="AD56" s="451">
        <f>STDEV(I56,P56,S56,W56,Z56)</f>
        <v>8117.8456721739485</v>
      </c>
      <c r="AE56" s="452"/>
      <c r="AF56" s="451">
        <f>AD56/AB56*100</f>
        <v>4.903156690407755</v>
      </c>
      <c r="AG56" s="452"/>
      <c r="AH56" s="441">
        <f>AB56*E56</f>
        <v>9933819.5999999996</v>
      </c>
      <c r="AI56" s="442"/>
      <c r="AJ56" s="443"/>
      <c r="AK56" s="449">
        <f>ROUNDDOWN(AB56,2)</f>
        <v>165563.66</v>
      </c>
    </row>
    <row r="57" spans="1:38" ht="28.5" customHeight="1" x14ac:dyDescent="0.3">
      <c r="A57" s="297"/>
      <c r="B57" s="297"/>
      <c r="C57" s="497"/>
      <c r="D57" s="508"/>
      <c r="E57" s="499"/>
      <c r="F57" s="503"/>
      <c r="G57" s="504"/>
      <c r="H57" s="505"/>
      <c r="I57" s="453"/>
      <c r="J57" s="507"/>
      <c r="K57" s="507"/>
      <c r="L57" s="507"/>
      <c r="M57" s="507"/>
      <c r="N57" s="507"/>
      <c r="O57" s="454"/>
      <c r="P57" s="453"/>
      <c r="Q57" s="507"/>
      <c r="R57" s="454"/>
      <c r="S57" s="453"/>
      <c r="T57" s="507"/>
      <c r="U57" s="507"/>
      <c r="V57" s="454"/>
      <c r="W57" s="511"/>
      <c r="X57" s="512"/>
      <c r="Y57" s="513"/>
      <c r="Z57" s="511"/>
      <c r="AA57" s="513"/>
      <c r="AB57" s="450"/>
      <c r="AC57" s="497"/>
      <c r="AD57" s="453"/>
      <c r="AE57" s="454"/>
      <c r="AF57" s="453"/>
      <c r="AG57" s="454"/>
      <c r="AH57" s="444"/>
      <c r="AI57" s="445"/>
      <c r="AJ57" s="446"/>
      <c r="AK57" s="510"/>
    </row>
    <row r="58" spans="1:38" ht="28.5" customHeight="1" x14ac:dyDescent="0.3">
      <c r="A58" s="146">
        <v>18</v>
      </c>
      <c r="B58" s="147"/>
      <c r="C58" s="496" t="s">
        <v>59</v>
      </c>
      <c r="D58" s="496" t="s">
        <v>26</v>
      </c>
      <c r="E58" s="498">
        <v>50</v>
      </c>
      <c r="F58" s="500" t="s">
        <v>29</v>
      </c>
      <c r="G58" s="501"/>
      <c r="H58" s="502"/>
      <c r="I58" s="451">
        <v>163162.26999999999</v>
      </c>
      <c r="J58" s="506"/>
      <c r="K58" s="506"/>
      <c r="L58" s="506"/>
      <c r="M58" s="506"/>
      <c r="N58" s="506"/>
      <c r="O58" s="452"/>
      <c r="P58" s="451">
        <v>158917.43</v>
      </c>
      <c r="Q58" s="506"/>
      <c r="R58" s="452"/>
      <c r="S58" s="451">
        <v>174611.3</v>
      </c>
      <c r="T58" s="506"/>
      <c r="U58" s="506"/>
      <c r="V58" s="452"/>
      <c r="W58" s="447"/>
      <c r="X58" s="509"/>
      <c r="Y58" s="448"/>
      <c r="Z58" s="447"/>
      <c r="AA58" s="448"/>
      <c r="AB58" s="449">
        <f>ROUNDDOWN(AVERAGE(I58,P58,S58,W58,Z58),2)</f>
        <v>165563.66</v>
      </c>
      <c r="AC58" s="496"/>
      <c r="AD58" s="451">
        <f>STDEV(I58,P58,S58,W58,Z58)</f>
        <v>8117.8456721739485</v>
      </c>
      <c r="AE58" s="452"/>
      <c r="AF58" s="451">
        <f>AD58/AB58*100</f>
        <v>4.903156690407755</v>
      </c>
      <c r="AG58" s="452"/>
      <c r="AH58" s="441">
        <f>AB58*E58</f>
        <v>8278183</v>
      </c>
      <c r="AI58" s="442"/>
      <c r="AJ58" s="443"/>
      <c r="AK58" s="449">
        <f>ROUNDDOWN(AB58,2)</f>
        <v>165563.66</v>
      </c>
    </row>
    <row r="59" spans="1:38" ht="28.5" customHeight="1" x14ac:dyDescent="0.3">
      <c r="A59" s="150"/>
      <c r="B59" s="151"/>
      <c r="C59" s="497"/>
      <c r="D59" s="508"/>
      <c r="E59" s="499"/>
      <c r="F59" s="503"/>
      <c r="G59" s="504"/>
      <c r="H59" s="505"/>
      <c r="I59" s="453"/>
      <c r="J59" s="507"/>
      <c r="K59" s="507"/>
      <c r="L59" s="507"/>
      <c r="M59" s="507"/>
      <c r="N59" s="507"/>
      <c r="O59" s="454"/>
      <c r="P59" s="453"/>
      <c r="Q59" s="507"/>
      <c r="R59" s="454"/>
      <c r="S59" s="453"/>
      <c r="T59" s="507"/>
      <c r="U59" s="507"/>
      <c r="V59" s="454"/>
      <c r="W59" s="511"/>
      <c r="X59" s="512"/>
      <c r="Y59" s="513"/>
      <c r="Z59" s="511"/>
      <c r="AA59" s="513"/>
      <c r="AB59" s="450"/>
      <c r="AC59" s="497"/>
      <c r="AD59" s="453"/>
      <c r="AE59" s="454"/>
      <c r="AF59" s="453"/>
      <c r="AG59" s="454"/>
      <c r="AH59" s="444"/>
      <c r="AI59" s="445"/>
      <c r="AJ59" s="446"/>
      <c r="AK59" s="510"/>
    </row>
    <row r="60" spans="1:38" ht="28.5" customHeight="1" x14ac:dyDescent="0.3">
      <c r="A60" s="17"/>
      <c r="B60" s="18"/>
      <c r="C60" s="468" t="s">
        <v>116</v>
      </c>
      <c r="D60" s="468" t="s">
        <v>26</v>
      </c>
      <c r="E60" s="471">
        <v>100</v>
      </c>
      <c r="F60" s="473" t="s">
        <v>28</v>
      </c>
      <c r="G60" s="474"/>
      <c r="H60" s="475"/>
      <c r="I60" s="479">
        <v>163162.26999999999</v>
      </c>
      <c r="J60" s="480"/>
      <c r="K60" s="480"/>
      <c r="L60" s="480"/>
      <c r="M60" s="480"/>
      <c r="N60" s="480"/>
      <c r="O60" s="481"/>
      <c r="P60" s="479">
        <v>158917.43</v>
      </c>
      <c r="Q60" s="480"/>
      <c r="R60" s="481"/>
      <c r="S60" s="479">
        <v>174611.3</v>
      </c>
      <c r="T60" s="480"/>
      <c r="U60" s="480"/>
      <c r="V60" s="481"/>
      <c r="W60" s="520"/>
      <c r="X60" s="521"/>
      <c r="Y60" s="522"/>
      <c r="Z60" s="520"/>
      <c r="AA60" s="522"/>
      <c r="AB60" s="523">
        <f>ROUNDDOWN(AVERAGE(I60,P60,S60,W60,Z60),2)</f>
        <v>165563.66</v>
      </c>
      <c r="AC60" s="468"/>
      <c r="AD60" s="479">
        <f>STDEV(I60,P60,S60,W60,Z60)</f>
        <v>8117.8456721739485</v>
      </c>
      <c r="AE60" s="481"/>
      <c r="AF60" s="479">
        <f>AD60/AB60*100</f>
        <v>4.903156690407755</v>
      </c>
      <c r="AG60" s="481"/>
      <c r="AH60" s="514">
        <f>AB60*E60</f>
        <v>16556366</v>
      </c>
      <c r="AI60" s="515"/>
      <c r="AJ60" s="516"/>
      <c r="AK60" s="523">
        <f>ROUNDDOWN(AB60,2)</f>
        <v>165563.66</v>
      </c>
    </row>
    <row r="61" spans="1:38" ht="28.5" customHeight="1" x14ac:dyDescent="0.3">
      <c r="A61" s="17"/>
      <c r="B61" s="18"/>
      <c r="C61" s="469"/>
      <c r="D61" s="470"/>
      <c r="E61" s="472"/>
      <c r="F61" s="476"/>
      <c r="G61" s="477"/>
      <c r="H61" s="478"/>
      <c r="I61" s="482"/>
      <c r="J61" s="483"/>
      <c r="K61" s="483"/>
      <c r="L61" s="483"/>
      <c r="M61" s="483"/>
      <c r="N61" s="483"/>
      <c r="O61" s="484"/>
      <c r="P61" s="482"/>
      <c r="Q61" s="483"/>
      <c r="R61" s="484"/>
      <c r="S61" s="482"/>
      <c r="T61" s="483"/>
      <c r="U61" s="483"/>
      <c r="V61" s="484"/>
      <c r="W61" s="541"/>
      <c r="X61" s="542"/>
      <c r="Y61" s="543"/>
      <c r="Z61" s="541"/>
      <c r="AA61" s="543"/>
      <c r="AB61" s="524"/>
      <c r="AC61" s="469"/>
      <c r="AD61" s="482"/>
      <c r="AE61" s="484"/>
      <c r="AF61" s="482"/>
      <c r="AG61" s="484"/>
      <c r="AH61" s="517"/>
      <c r="AI61" s="518"/>
      <c r="AJ61" s="519"/>
      <c r="AK61" s="540"/>
    </row>
    <row r="62" spans="1:38" ht="28.5" customHeight="1" x14ac:dyDescent="0.3">
      <c r="A62" s="17"/>
      <c r="B62" s="18"/>
      <c r="C62" s="468" t="s">
        <v>59</v>
      </c>
      <c r="D62" s="468" t="s">
        <v>26</v>
      </c>
      <c r="E62" s="471">
        <v>130</v>
      </c>
      <c r="F62" s="473" t="s">
        <v>117</v>
      </c>
      <c r="G62" s="474"/>
      <c r="H62" s="475"/>
      <c r="I62" s="479">
        <v>163162.26999999999</v>
      </c>
      <c r="J62" s="480"/>
      <c r="K62" s="480"/>
      <c r="L62" s="480"/>
      <c r="M62" s="480"/>
      <c r="N62" s="480"/>
      <c r="O62" s="481"/>
      <c r="P62" s="479">
        <v>158917.43</v>
      </c>
      <c r="Q62" s="480"/>
      <c r="R62" s="481"/>
      <c r="S62" s="479">
        <v>174611.3</v>
      </c>
      <c r="T62" s="480"/>
      <c r="U62" s="480"/>
      <c r="V62" s="481"/>
      <c r="W62" s="520"/>
      <c r="X62" s="521"/>
      <c r="Y62" s="522"/>
      <c r="Z62" s="520"/>
      <c r="AA62" s="522"/>
      <c r="AB62" s="523">
        <f>ROUNDDOWN(AVERAGE(I62,P62,S62,W62,Z62),2)</f>
        <v>165563.66</v>
      </c>
      <c r="AC62" s="468"/>
      <c r="AD62" s="479">
        <f>STDEV(I62,P62,S62,W62,Z62)</f>
        <v>8117.8456721739485</v>
      </c>
      <c r="AE62" s="481"/>
      <c r="AF62" s="479">
        <f>AD62/AB62*100</f>
        <v>4.903156690407755</v>
      </c>
      <c r="AG62" s="481"/>
      <c r="AH62" s="514">
        <f>AB62*E62</f>
        <v>21523275.800000001</v>
      </c>
      <c r="AI62" s="515"/>
      <c r="AJ62" s="516"/>
      <c r="AK62" s="523">
        <f>ROUNDDOWN(AB62,2)</f>
        <v>165563.66</v>
      </c>
    </row>
    <row r="63" spans="1:38" ht="28.5" customHeight="1" x14ac:dyDescent="0.3">
      <c r="A63" s="17"/>
      <c r="B63" s="18"/>
      <c r="C63" s="469"/>
      <c r="D63" s="470"/>
      <c r="E63" s="472"/>
      <c r="F63" s="476"/>
      <c r="G63" s="477"/>
      <c r="H63" s="478"/>
      <c r="I63" s="482"/>
      <c r="J63" s="483"/>
      <c r="K63" s="483"/>
      <c r="L63" s="483"/>
      <c r="M63" s="483"/>
      <c r="N63" s="483"/>
      <c r="O63" s="484"/>
      <c r="P63" s="482"/>
      <c r="Q63" s="483"/>
      <c r="R63" s="484"/>
      <c r="S63" s="482"/>
      <c r="T63" s="483"/>
      <c r="U63" s="483"/>
      <c r="V63" s="484"/>
      <c r="W63" s="541"/>
      <c r="X63" s="542"/>
      <c r="Y63" s="543"/>
      <c r="Z63" s="541"/>
      <c r="AA63" s="543"/>
      <c r="AB63" s="524"/>
      <c r="AC63" s="469"/>
      <c r="AD63" s="482"/>
      <c r="AE63" s="484"/>
      <c r="AF63" s="482"/>
      <c r="AG63" s="484"/>
      <c r="AH63" s="517"/>
      <c r="AI63" s="518"/>
      <c r="AJ63" s="519"/>
      <c r="AK63" s="540"/>
    </row>
    <row r="64" spans="1:38" ht="28.5" customHeight="1" x14ac:dyDescent="0.3">
      <c r="A64" s="297">
        <v>19</v>
      </c>
      <c r="B64" s="297"/>
      <c r="C64" s="381" t="s">
        <v>41</v>
      </c>
      <c r="D64" s="381"/>
      <c r="E64" s="383">
        <v>330</v>
      </c>
      <c r="F64" s="387"/>
      <c r="G64" s="388"/>
      <c r="H64" s="389"/>
      <c r="I64" s="393">
        <v>1900</v>
      </c>
      <c r="J64" s="394"/>
      <c r="K64" s="394"/>
      <c r="L64" s="394"/>
      <c r="M64" s="394"/>
      <c r="N64" s="394"/>
      <c r="O64" s="395"/>
      <c r="P64" s="393">
        <v>2000</v>
      </c>
      <c r="Q64" s="394"/>
      <c r="R64" s="395"/>
      <c r="S64" s="393">
        <v>1800</v>
      </c>
      <c r="T64" s="394"/>
      <c r="U64" s="394"/>
      <c r="V64" s="395"/>
      <c r="W64" s="412"/>
      <c r="X64" s="413"/>
      <c r="Y64" s="414"/>
      <c r="Z64" s="412"/>
      <c r="AA64" s="414"/>
      <c r="AB64" s="385">
        <f>ROUNDDOWN(AVERAGE(I64,P64,S64,W64,Z64),2)</f>
        <v>1900</v>
      </c>
      <c r="AC64" s="381"/>
      <c r="AD64" s="393">
        <f>STDEV(I64,P64,S64,W64,Z64)</f>
        <v>100</v>
      </c>
      <c r="AE64" s="395"/>
      <c r="AF64" s="393">
        <f>AD64/AB64*100</f>
        <v>5.2631578947368416</v>
      </c>
      <c r="AG64" s="395"/>
      <c r="AH64" s="456">
        <f>AB64*E64</f>
        <v>627000</v>
      </c>
      <c r="AI64" s="457"/>
      <c r="AJ64" s="458"/>
      <c r="AK64" s="385">
        <f>ROUNDDOWN(AB64,2)</f>
        <v>1900</v>
      </c>
      <c r="AL64" s="380">
        <f>AH64+AH66+AH68</f>
        <v>675996</v>
      </c>
    </row>
    <row r="65" spans="1:38" ht="28.5" customHeight="1" x14ac:dyDescent="0.3">
      <c r="A65" s="297"/>
      <c r="B65" s="297"/>
      <c r="C65" s="382"/>
      <c r="D65" s="382"/>
      <c r="E65" s="384"/>
      <c r="F65" s="390"/>
      <c r="G65" s="391"/>
      <c r="H65" s="392"/>
      <c r="I65" s="396"/>
      <c r="J65" s="397"/>
      <c r="K65" s="397"/>
      <c r="L65" s="397"/>
      <c r="M65" s="397"/>
      <c r="N65" s="397"/>
      <c r="O65" s="398"/>
      <c r="P65" s="396"/>
      <c r="Q65" s="397"/>
      <c r="R65" s="398"/>
      <c r="S65" s="396"/>
      <c r="T65" s="397"/>
      <c r="U65" s="397"/>
      <c r="V65" s="398"/>
      <c r="W65" s="399"/>
      <c r="X65" s="462"/>
      <c r="Y65" s="400"/>
      <c r="Z65" s="399"/>
      <c r="AA65" s="400"/>
      <c r="AB65" s="455"/>
      <c r="AC65" s="382"/>
      <c r="AD65" s="396"/>
      <c r="AE65" s="398"/>
      <c r="AF65" s="396"/>
      <c r="AG65" s="398"/>
      <c r="AH65" s="459"/>
      <c r="AI65" s="460"/>
      <c r="AJ65" s="461"/>
      <c r="AK65" s="386"/>
      <c r="AL65" s="314"/>
    </row>
    <row r="66" spans="1:38" ht="28.5" customHeight="1" x14ac:dyDescent="0.3">
      <c r="A66" s="146">
        <v>20</v>
      </c>
      <c r="B66" s="147"/>
      <c r="C66" s="381" t="s">
        <v>42</v>
      </c>
      <c r="D66" s="381"/>
      <c r="E66" s="383">
        <v>550</v>
      </c>
      <c r="F66" s="387"/>
      <c r="G66" s="388"/>
      <c r="H66" s="389"/>
      <c r="I66" s="393">
        <v>50</v>
      </c>
      <c r="J66" s="394"/>
      <c r="K66" s="394"/>
      <c r="L66" s="394"/>
      <c r="M66" s="394"/>
      <c r="N66" s="394"/>
      <c r="O66" s="395"/>
      <c r="P66" s="393">
        <v>90</v>
      </c>
      <c r="Q66" s="394"/>
      <c r="R66" s="395"/>
      <c r="S66" s="393">
        <v>80</v>
      </c>
      <c r="T66" s="394"/>
      <c r="U66" s="394"/>
      <c r="V66" s="395"/>
      <c r="W66" s="412"/>
      <c r="X66" s="413"/>
      <c r="Y66" s="414"/>
      <c r="Z66" s="412"/>
      <c r="AA66" s="414"/>
      <c r="AB66" s="385">
        <f>ROUNDDOWN(AVERAGE(I66,P66,S66,W66,Z66),2)</f>
        <v>73.33</v>
      </c>
      <c r="AC66" s="381"/>
      <c r="AD66" s="393">
        <f>STDEV(I66,P66,S66,W66,Z66)</f>
        <v>20.816659994661322</v>
      </c>
      <c r="AE66" s="395"/>
      <c r="AF66" s="393">
        <f>AD66/AB66*100</f>
        <v>28.387644885669332</v>
      </c>
      <c r="AG66" s="395"/>
      <c r="AH66" s="456">
        <f>AB66*E66</f>
        <v>40331.5</v>
      </c>
      <c r="AI66" s="457"/>
      <c r="AJ66" s="458"/>
      <c r="AK66" s="385">
        <f>ROUNDDOWN(AB66,2)</f>
        <v>73.33</v>
      </c>
      <c r="AL66" s="314"/>
    </row>
    <row r="67" spans="1:38" ht="28.5" customHeight="1" x14ac:dyDescent="0.3">
      <c r="A67" s="150"/>
      <c r="B67" s="151"/>
      <c r="C67" s="382"/>
      <c r="D67" s="382"/>
      <c r="E67" s="384"/>
      <c r="F67" s="390"/>
      <c r="G67" s="391"/>
      <c r="H67" s="392"/>
      <c r="I67" s="396"/>
      <c r="J67" s="397"/>
      <c r="K67" s="397"/>
      <c r="L67" s="397"/>
      <c r="M67" s="397"/>
      <c r="N67" s="397"/>
      <c r="O67" s="398"/>
      <c r="P67" s="396"/>
      <c r="Q67" s="397"/>
      <c r="R67" s="398"/>
      <c r="S67" s="396"/>
      <c r="T67" s="397"/>
      <c r="U67" s="397"/>
      <c r="V67" s="398"/>
      <c r="W67" s="399"/>
      <c r="X67" s="462"/>
      <c r="Y67" s="400"/>
      <c r="Z67" s="399"/>
      <c r="AA67" s="400"/>
      <c r="AB67" s="455"/>
      <c r="AC67" s="382"/>
      <c r="AD67" s="396"/>
      <c r="AE67" s="398"/>
      <c r="AF67" s="396"/>
      <c r="AG67" s="398"/>
      <c r="AH67" s="459"/>
      <c r="AI67" s="460"/>
      <c r="AJ67" s="461"/>
      <c r="AK67" s="386"/>
      <c r="AL67" s="314"/>
    </row>
    <row r="68" spans="1:38" ht="28.5" customHeight="1" x14ac:dyDescent="0.3">
      <c r="A68" s="297">
        <v>21</v>
      </c>
      <c r="B68" s="297"/>
      <c r="C68" s="381" t="s">
        <v>43</v>
      </c>
      <c r="D68" s="381"/>
      <c r="E68" s="383">
        <v>650</v>
      </c>
      <c r="F68" s="387"/>
      <c r="G68" s="388"/>
      <c r="H68" s="389"/>
      <c r="I68" s="393">
        <v>13</v>
      </c>
      <c r="J68" s="394"/>
      <c r="K68" s="394"/>
      <c r="L68" s="394"/>
      <c r="M68" s="394"/>
      <c r="N68" s="394"/>
      <c r="O68" s="395"/>
      <c r="P68" s="393">
        <v>15</v>
      </c>
      <c r="Q68" s="394"/>
      <c r="R68" s="395"/>
      <c r="S68" s="393">
        <v>12</v>
      </c>
      <c r="T68" s="394"/>
      <c r="U68" s="394"/>
      <c r="V68" s="395"/>
      <c r="W68" s="412"/>
      <c r="X68" s="413"/>
      <c r="Y68" s="414"/>
      <c r="Z68" s="412"/>
      <c r="AA68" s="414"/>
      <c r="AB68" s="385">
        <f>ROUNDDOWN(AVERAGE(I68,P68,S68,W68,Z68),2)</f>
        <v>13.33</v>
      </c>
      <c r="AC68" s="381"/>
      <c r="AD68" s="393">
        <f>STDEV(I68,P68,S68,W68,Z68)</f>
        <v>1.5275252316519468</v>
      </c>
      <c r="AE68" s="395"/>
      <c r="AF68" s="393">
        <f>AD68/AB68*100</f>
        <v>11.459304063405453</v>
      </c>
      <c r="AG68" s="395"/>
      <c r="AH68" s="456">
        <f>AB68*E68</f>
        <v>8664.5</v>
      </c>
      <c r="AI68" s="457"/>
      <c r="AJ68" s="458"/>
      <c r="AK68" s="385">
        <f>ROUNDDOWN(AB68,2)</f>
        <v>13.33</v>
      </c>
      <c r="AL68" s="314"/>
    </row>
    <row r="69" spans="1:38" ht="28.5" customHeight="1" x14ac:dyDescent="0.3">
      <c r="A69" s="297"/>
      <c r="B69" s="297"/>
      <c r="C69" s="382"/>
      <c r="D69" s="382"/>
      <c r="E69" s="384"/>
      <c r="F69" s="390"/>
      <c r="G69" s="391"/>
      <c r="H69" s="392"/>
      <c r="I69" s="396"/>
      <c r="J69" s="397"/>
      <c r="K69" s="397"/>
      <c r="L69" s="397"/>
      <c r="M69" s="397"/>
      <c r="N69" s="397"/>
      <c r="O69" s="398"/>
      <c r="P69" s="396"/>
      <c r="Q69" s="397"/>
      <c r="R69" s="398"/>
      <c r="S69" s="396"/>
      <c r="T69" s="397"/>
      <c r="U69" s="397"/>
      <c r="V69" s="398"/>
      <c r="W69" s="399"/>
      <c r="X69" s="462"/>
      <c r="Y69" s="400"/>
      <c r="Z69" s="399"/>
      <c r="AA69" s="400"/>
      <c r="AB69" s="455"/>
      <c r="AC69" s="382"/>
      <c r="AD69" s="396"/>
      <c r="AE69" s="398"/>
      <c r="AF69" s="396"/>
      <c r="AG69" s="398"/>
      <c r="AH69" s="459"/>
      <c r="AI69" s="460"/>
      <c r="AJ69" s="461"/>
      <c r="AK69" s="386"/>
      <c r="AL69" s="314"/>
    </row>
    <row r="70" spans="1:38" ht="28.5" customHeight="1" x14ac:dyDescent="0.3">
      <c r="A70" s="146">
        <v>22</v>
      </c>
      <c r="B70" s="147"/>
      <c r="C70" s="295" t="s">
        <v>44</v>
      </c>
      <c r="D70" s="295"/>
      <c r="E70" s="299">
        <v>660</v>
      </c>
      <c r="F70" s="301"/>
      <c r="G70" s="302"/>
      <c r="H70" s="303"/>
      <c r="I70" s="431">
        <v>250</v>
      </c>
      <c r="J70" s="485"/>
      <c r="K70" s="485"/>
      <c r="L70" s="485"/>
      <c r="M70" s="485"/>
      <c r="N70" s="485"/>
      <c r="O70" s="432"/>
      <c r="P70" s="431">
        <v>100</v>
      </c>
      <c r="Q70" s="485"/>
      <c r="R70" s="432"/>
      <c r="S70" s="431">
        <v>100</v>
      </c>
      <c r="T70" s="485"/>
      <c r="U70" s="485"/>
      <c r="V70" s="432"/>
      <c r="W70" s="427"/>
      <c r="X70" s="487"/>
      <c r="Y70" s="428"/>
      <c r="Z70" s="427"/>
      <c r="AA70" s="428"/>
      <c r="AB70" s="429">
        <f>ROUNDDOWN(AVERAGE(I70,P70,S70,W70,Z70),2)</f>
        <v>150</v>
      </c>
      <c r="AC70" s="295"/>
      <c r="AD70" s="431">
        <f>STDEV(I70,P70,S70,W70,Z70)</f>
        <v>86.602540378443862</v>
      </c>
      <c r="AE70" s="432"/>
      <c r="AF70" s="431">
        <f>AD70/AB70*100</f>
        <v>57.735026918962575</v>
      </c>
      <c r="AG70" s="432"/>
      <c r="AH70" s="435">
        <f>AB70*E70</f>
        <v>99000</v>
      </c>
      <c r="AI70" s="436"/>
      <c r="AJ70" s="437"/>
      <c r="AK70" s="429">
        <f>ROUNDDOWN(AB70,2)</f>
        <v>150</v>
      </c>
    </row>
    <row r="71" spans="1:38" ht="28.5" customHeight="1" x14ac:dyDescent="0.3">
      <c r="A71" s="150"/>
      <c r="B71" s="151"/>
      <c r="C71" s="296"/>
      <c r="D71" s="296"/>
      <c r="E71" s="300"/>
      <c r="F71" s="304"/>
      <c r="G71" s="305"/>
      <c r="H71" s="306"/>
      <c r="I71" s="433"/>
      <c r="J71" s="486"/>
      <c r="K71" s="486"/>
      <c r="L71" s="486"/>
      <c r="M71" s="486"/>
      <c r="N71" s="486"/>
      <c r="O71" s="434"/>
      <c r="P71" s="433"/>
      <c r="Q71" s="486"/>
      <c r="R71" s="434"/>
      <c r="S71" s="433"/>
      <c r="T71" s="486"/>
      <c r="U71" s="486"/>
      <c r="V71" s="434"/>
      <c r="W71" s="492"/>
      <c r="X71" s="493"/>
      <c r="Y71" s="494"/>
      <c r="Z71" s="492"/>
      <c r="AA71" s="494"/>
      <c r="AB71" s="430"/>
      <c r="AC71" s="296"/>
      <c r="AD71" s="433"/>
      <c r="AE71" s="434"/>
      <c r="AF71" s="433"/>
      <c r="AG71" s="434"/>
      <c r="AH71" s="525"/>
      <c r="AI71" s="526"/>
      <c r="AJ71" s="527"/>
      <c r="AK71" s="491"/>
    </row>
    <row r="72" spans="1:38" ht="28.5" customHeight="1" x14ac:dyDescent="0.3">
      <c r="A72" s="297">
        <v>23</v>
      </c>
      <c r="B72" s="297"/>
      <c r="C72" s="319" t="s">
        <v>45</v>
      </c>
      <c r="D72" s="319"/>
      <c r="E72" s="335">
        <v>330</v>
      </c>
      <c r="F72" s="337"/>
      <c r="G72" s="338"/>
      <c r="H72" s="339"/>
      <c r="I72" s="321">
        <v>150</v>
      </c>
      <c r="J72" s="343"/>
      <c r="K72" s="343"/>
      <c r="L72" s="343"/>
      <c r="M72" s="343"/>
      <c r="N72" s="343"/>
      <c r="O72" s="322"/>
      <c r="P72" s="321">
        <v>130</v>
      </c>
      <c r="Q72" s="343"/>
      <c r="R72" s="322"/>
      <c r="S72" s="321">
        <v>170</v>
      </c>
      <c r="T72" s="343"/>
      <c r="U72" s="343"/>
      <c r="V72" s="322"/>
      <c r="W72" s="315"/>
      <c r="X72" s="345"/>
      <c r="Y72" s="316"/>
      <c r="Z72" s="315"/>
      <c r="AA72" s="316"/>
      <c r="AB72" s="317">
        <f>ROUNDDOWN(AVERAGE(I72,P72,S72,W72,Z72),2)</f>
        <v>150</v>
      </c>
      <c r="AC72" s="319"/>
      <c r="AD72" s="321">
        <f>STDEV(I72,P72,S72,W72,Z72)</f>
        <v>20</v>
      </c>
      <c r="AE72" s="322"/>
      <c r="AF72" s="321">
        <f>AD72/AB72*100</f>
        <v>13.333333333333334</v>
      </c>
      <c r="AG72" s="322"/>
      <c r="AH72" s="325">
        <f>AB72*E72</f>
        <v>49500</v>
      </c>
      <c r="AI72" s="326"/>
      <c r="AJ72" s="327"/>
      <c r="AK72" s="321">
        <f>ROUNDDOWN(AB72,2)</f>
        <v>150</v>
      </c>
      <c r="AL72" s="307">
        <f>AH72+AH74+AH76+AH78+AH80</f>
        <v>305302.5</v>
      </c>
    </row>
    <row r="73" spans="1:38" ht="28.5" customHeight="1" x14ac:dyDescent="0.3">
      <c r="A73" s="297"/>
      <c r="B73" s="297"/>
      <c r="C73" s="320"/>
      <c r="D73" s="320"/>
      <c r="E73" s="336"/>
      <c r="F73" s="340"/>
      <c r="G73" s="341"/>
      <c r="H73" s="342"/>
      <c r="I73" s="323"/>
      <c r="J73" s="344"/>
      <c r="K73" s="344"/>
      <c r="L73" s="344"/>
      <c r="M73" s="344"/>
      <c r="N73" s="344"/>
      <c r="O73" s="324"/>
      <c r="P73" s="323"/>
      <c r="Q73" s="344"/>
      <c r="R73" s="324"/>
      <c r="S73" s="323"/>
      <c r="T73" s="344"/>
      <c r="U73" s="344"/>
      <c r="V73" s="324"/>
      <c r="W73" s="332"/>
      <c r="X73" s="333"/>
      <c r="Y73" s="334"/>
      <c r="Z73" s="332"/>
      <c r="AA73" s="334"/>
      <c r="AB73" s="318"/>
      <c r="AC73" s="320"/>
      <c r="AD73" s="323"/>
      <c r="AE73" s="324"/>
      <c r="AF73" s="323"/>
      <c r="AG73" s="324"/>
      <c r="AH73" s="328"/>
      <c r="AI73" s="329"/>
      <c r="AJ73" s="330"/>
      <c r="AK73" s="323"/>
      <c r="AL73" s="308"/>
    </row>
    <row r="74" spans="1:38" ht="28.5" customHeight="1" x14ac:dyDescent="0.3">
      <c r="A74" s="146">
        <v>24</v>
      </c>
      <c r="B74" s="147"/>
      <c r="C74" s="319" t="s">
        <v>46</v>
      </c>
      <c r="D74" s="319"/>
      <c r="E74" s="335">
        <v>45</v>
      </c>
      <c r="F74" s="337"/>
      <c r="G74" s="338"/>
      <c r="H74" s="339"/>
      <c r="I74" s="321">
        <v>300</v>
      </c>
      <c r="J74" s="343"/>
      <c r="K74" s="343"/>
      <c r="L74" s="343"/>
      <c r="M74" s="343"/>
      <c r="N74" s="343"/>
      <c r="O74" s="322"/>
      <c r="P74" s="321">
        <v>290</v>
      </c>
      <c r="Q74" s="343"/>
      <c r="R74" s="322"/>
      <c r="S74" s="321">
        <v>327</v>
      </c>
      <c r="T74" s="343"/>
      <c r="U74" s="343"/>
      <c r="V74" s="322"/>
      <c r="W74" s="315"/>
      <c r="X74" s="345"/>
      <c r="Y74" s="316"/>
      <c r="Z74" s="315"/>
      <c r="AA74" s="316"/>
      <c r="AB74" s="317">
        <f>ROUNDDOWN(AVERAGE(I74,P74,S74,W74,Z74),2)</f>
        <v>305.66000000000003</v>
      </c>
      <c r="AC74" s="319"/>
      <c r="AD74" s="321">
        <f>STDEV(I74,P74,S74,W74,Z74)</f>
        <v>19.139836293274122</v>
      </c>
      <c r="AE74" s="322"/>
      <c r="AF74" s="321">
        <f>AD74/AB74*100</f>
        <v>6.2618060241032918</v>
      </c>
      <c r="AG74" s="322"/>
      <c r="AH74" s="325">
        <f>AB74*E74</f>
        <v>13754.7</v>
      </c>
      <c r="AI74" s="326"/>
      <c r="AJ74" s="327"/>
      <c r="AK74" s="321">
        <f>ROUNDDOWN(AB74,2)</f>
        <v>305.66000000000003</v>
      </c>
      <c r="AL74" s="308"/>
    </row>
    <row r="75" spans="1:38" ht="28.5" customHeight="1" x14ac:dyDescent="0.3">
      <c r="A75" s="150"/>
      <c r="B75" s="151"/>
      <c r="C75" s="320"/>
      <c r="D75" s="320"/>
      <c r="E75" s="336"/>
      <c r="F75" s="340"/>
      <c r="G75" s="341"/>
      <c r="H75" s="342"/>
      <c r="I75" s="323"/>
      <c r="J75" s="344"/>
      <c r="K75" s="344"/>
      <c r="L75" s="344"/>
      <c r="M75" s="344"/>
      <c r="N75" s="344"/>
      <c r="O75" s="324"/>
      <c r="P75" s="323"/>
      <c r="Q75" s="344"/>
      <c r="R75" s="324"/>
      <c r="S75" s="323"/>
      <c r="T75" s="344"/>
      <c r="U75" s="344"/>
      <c r="V75" s="324"/>
      <c r="W75" s="332"/>
      <c r="X75" s="333"/>
      <c r="Y75" s="334"/>
      <c r="Z75" s="332"/>
      <c r="AA75" s="334"/>
      <c r="AB75" s="318"/>
      <c r="AC75" s="320"/>
      <c r="AD75" s="323"/>
      <c r="AE75" s="324"/>
      <c r="AF75" s="323"/>
      <c r="AG75" s="324"/>
      <c r="AH75" s="328"/>
      <c r="AI75" s="329"/>
      <c r="AJ75" s="330"/>
      <c r="AK75" s="323"/>
      <c r="AL75" s="308"/>
    </row>
    <row r="76" spans="1:38" ht="28.5" customHeight="1" x14ac:dyDescent="0.3">
      <c r="A76" s="297">
        <v>25</v>
      </c>
      <c r="B76" s="297"/>
      <c r="C76" s="319" t="s">
        <v>47</v>
      </c>
      <c r="D76" s="319"/>
      <c r="E76" s="335">
        <v>330</v>
      </c>
      <c r="F76" s="337"/>
      <c r="G76" s="338"/>
      <c r="H76" s="339"/>
      <c r="I76" s="321">
        <v>55</v>
      </c>
      <c r="J76" s="343"/>
      <c r="K76" s="343"/>
      <c r="L76" s="343"/>
      <c r="M76" s="343"/>
      <c r="N76" s="343"/>
      <c r="O76" s="322"/>
      <c r="P76" s="321">
        <v>55</v>
      </c>
      <c r="Q76" s="343"/>
      <c r="R76" s="322"/>
      <c r="S76" s="321">
        <v>55</v>
      </c>
      <c r="T76" s="343"/>
      <c r="U76" s="343"/>
      <c r="V76" s="322"/>
      <c r="W76" s="315"/>
      <c r="X76" s="345"/>
      <c r="Y76" s="316"/>
      <c r="Z76" s="315"/>
      <c r="AA76" s="316"/>
      <c r="AB76" s="317">
        <f>ROUNDDOWN(AVERAGE(I76,P76,S76,W76,Z76),2)</f>
        <v>55</v>
      </c>
      <c r="AC76" s="319"/>
      <c r="AD76" s="321">
        <f>STDEV(I76,P76,S76,W76,Z76)</f>
        <v>0</v>
      </c>
      <c r="AE76" s="322"/>
      <c r="AF76" s="321">
        <f>AD76/AB76*100</f>
        <v>0</v>
      </c>
      <c r="AG76" s="322"/>
      <c r="AH76" s="325">
        <f>AB76*E76</f>
        <v>18150</v>
      </c>
      <c r="AI76" s="326"/>
      <c r="AJ76" s="327"/>
      <c r="AK76" s="321">
        <f>ROUNDDOWN(AB76,2)</f>
        <v>55</v>
      </c>
      <c r="AL76" s="308"/>
    </row>
    <row r="77" spans="1:38" ht="28.5" customHeight="1" x14ac:dyDescent="0.3">
      <c r="A77" s="297"/>
      <c r="B77" s="297"/>
      <c r="C77" s="320"/>
      <c r="D77" s="320"/>
      <c r="E77" s="336"/>
      <c r="F77" s="340"/>
      <c r="G77" s="341"/>
      <c r="H77" s="342"/>
      <c r="I77" s="323"/>
      <c r="J77" s="344"/>
      <c r="K77" s="344"/>
      <c r="L77" s="344"/>
      <c r="M77" s="344"/>
      <c r="N77" s="344"/>
      <c r="O77" s="324"/>
      <c r="P77" s="323"/>
      <c r="Q77" s="344"/>
      <c r="R77" s="324"/>
      <c r="S77" s="323"/>
      <c r="T77" s="344"/>
      <c r="U77" s="344"/>
      <c r="V77" s="324"/>
      <c r="W77" s="332"/>
      <c r="X77" s="333"/>
      <c r="Y77" s="334"/>
      <c r="Z77" s="332"/>
      <c r="AA77" s="334"/>
      <c r="AB77" s="318"/>
      <c r="AC77" s="320"/>
      <c r="AD77" s="323"/>
      <c r="AE77" s="324"/>
      <c r="AF77" s="323"/>
      <c r="AG77" s="324"/>
      <c r="AH77" s="328"/>
      <c r="AI77" s="329"/>
      <c r="AJ77" s="330"/>
      <c r="AK77" s="323"/>
      <c r="AL77" s="308"/>
    </row>
    <row r="78" spans="1:38" ht="28.5" customHeight="1" x14ac:dyDescent="0.3">
      <c r="A78" s="146">
        <v>26</v>
      </c>
      <c r="B78" s="147"/>
      <c r="C78" s="319" t="s">
        <v>48</v>
      </c>
      <c r="D78" s="319"/>
      <c r="E78" s="335">
        <v>330</v>
      </c>
      <c r="F78" s="337"/>
      <c r="G78" s="338"/>
      <c r="H78" s="339"/>
      <c r="I78" s="321">
        <v>650</v>
      </c>
      <c r="J78" s="343"/>
      <c r="K78" s="343"/>
      <c r="L78" s="343"/>
      <c r="M78" s="343"/>
      <c r="N78" s="343"/>
      <c r="O78" s="322"/>
      <c r="P78" s="321">
        <v>500</v>
      </c>
      <c r="Q78" s="343"/>
      <c r="R78" s="322"/>
      <c r="S78" s="321">
        <v>580</v>
      </c>
      <c r="T78" s="343"/>
      <c r="U78" s="343"/>
      <c r="V78" s="322"/>
      <c r="W78" s="315"/>
      <c r="X78" s="345"/>
      <c r="Y78" s="316"/>
      <c r="Z78" s="315"/>
      <c r="AA78" s="316"/>
      <c r="AB78" s="317">
        <f>ROUNDDOWN(AVERAGE(I78,P78,S78,W78,Z78),2)</f>
        <v>576.66</v>
      </c>
      <c r="AC78" s="319"/>
      <c r="AD78" s="321">
        <f>STDEV(I78,P78,S78,W78,Z78)</f>
        <v>75.055534994651225</v>
      </c>
      <c r="AE78" s="322"/>
      <c r="AF78" s="321">
        <f>AD78/AB78*100</f>
        <v>13.015561161629249</v>
      </c>
      <c r="AG78" s="322"/>
      <c r="AH78" s="325">
        <f>AB78*E78</f>
        <v>190297.8</v>
      </c>
      <c r="AI78" s="326"/>
      <c r="AJ78" s="327"/>
      <c r="AK78" s="321">
        <f>ROUNDDOWN(AB78,2)</f>
        <v>576.66</v>
      </c>
      <c r="AL78" s="308"/>
    </row>
    <row r="79" spans="1:38" ht="28.5" customHeight="1" x14ac:dyDescent="0.3">
      <c r="A79" s="150"/>
      <c r="B79" s="151"/>
      <c r="C79" s="320"/>
      <c r="D79" s="320"/>
      <c r="E79" s="336"/>
      <c r="F79" s="340"/>
      <c r="G79" s="341"/>
      <c r="H79" s="342"/>
      <c r="I79" s="323"/>
      <c r="J79" s="344"/>
      <c r="K79" s="344"/>
      <c r="L79" s="344"/>
      <c r="M79" s="344"/>
      <c r="N79" s="344"/>
      <c r="O79" s="324"/>
      <c r="P79" s="323"/>
      <c r="Q79" s="344"/>
      <c r="R79" s="324"/>
      <c r="S79" s="323"/>
      <c r="T79" s="344"/>
      <c r="U79" s="344"/>
      <c r="V79" s="324"/>
      <c r="W79" s="332"/>
      <c r="X79" s="333"/>
      <c r="Y79" s="334"/>
      <c r="Z79" s="332"/>
      <c r="AA79" s="334"/>
      <c r="AB79" s="318"/>
      <c r="AC79" s="320"/>
      <c r="AD79" s="323"/>
      <c r="AE79" s="324"/>
      <c r="AF79" s="323"/>
      <c r="AG79" s="324"/>
      <c r="AH79" s="328"/>
      <c r="AI79" s="329"/>
      <c r="AJ79" s="330"/>
      <c r="AK79" s="323"/>
      <c r="AL79" s="308"/>
    </row>
    <row r="80" spans="1:38" ht="28.5" customHeight="1" x14ac:dyDescent="0.3">
      <c r="A80" s="297">
        <v>27</v>
      </c>
      <c r="B80" s="297"/>
      <c r="C80" s="319" t="s">
        <v>49</v>
      </c>
      <c r="D80" s="319"/>
      <c r="E80" s="335">
        <v>70</v>
      </c>
      <c r="F80" s="337"/>
      <c r="G80" s="338"/>
      <c r="H80" s="339"/>
      <c r="I80" s="321">
        <v>400</v>
      </c>
      <c r="J80" s="343"/>
      <c r="K80" s="343"/>
      <c r="L80" s="343"/>
      <c r="M80" s="343"/>
      <c r="N80" s="343"/>
      <c r="O80" s="322"/>
      <c r="P80" s="321">
        <v>575</v>
      </c>
      <c r="Q80" s="343"/>
      <c r="R80" s="322"/>
      <c r="S80" s="321">
        <v>465</v>
      </c>
      <c r="T80" s="343"/>
      <c r="U80" s="343"/>
      <c r="V80" s="322"/>
      <c r="W80" s="315"/>
      <c r="X80" s="345"/>
      <c r="Y80" s="316"/>
      <c r="Z80" s="315"/>
      <c r="AA80" s="316"/>
      <c r="AB80" s="317">
        <f>ROUNDDOWN(AVERAGE(I80,P80,S80,W80,Z80),2)</f>
        <v>480</v>
      </c>
      <c r="AC80" s="319"/>
      <c r="AD80" s="321">
        <f>STDEV(I80,P80,S80,W80,Z80)</f>
        <v>88.459030064770658</v>
      </c>
      <c r="AE80" s="322"/>
      <c r="AF80" s="321">
        <f>AD80/AB80*100</f>
        <v>18.428964596827221</v>
      </c>
      <c r="AG80" s="322"/>
      <c r="AH80" s="325">
        <f>AB80*E80</f>
        <v>33600</v>
      </c>
      <c r="AI80" s="326"/>
      <c r="AJ80" s="327"/>
      <c r="AK80" s="321">
        <f>ROUNDDOWN(AB80,2)</f>
        <v>480</v>
      </c>
      <c r="AL80" s="308"/>
    </row>
    <row r="81" spans="1:38" ht="28.5" customHeight="1" x14ac:dyDescent="0.3">
      <c r="A81" s="297"/>
      <c r="B81" s="297"/>
      <c r="C81" s="320"/>
      <c r="D81" s="320"/>
      <c r="E81" s="336"/>
      <c r="F81" s="340"/>
      <c r="G81" s="341"/>
      <c r="H81" s="342"/>
      <c r="I81" s="323"/>
      <c r="J81" s="344"/>
      <c r="K81" s="344"/>
      <c r="L81" s="344"/>
      <c r="M81" s="344"/>
      <c r="N81" s="344"/>
      <c r="O81" s="324"/>
      <c r="P81" s="323"/>
      <c r="Q81" s="344"/>
      <c r="R81" s="324"/>
      <c r="S81" s="323"/>
      <c r="T81" s="344"/>
      <c r="U81" s="344"/>
      <c r="V81" s="324"/>
      <c r="W81" s="332"/>
      <c r="X81" s="333"/>
      <c r="Y81" s="334"/>
      <c r="Z81" s="332"/>
      <c r="AA81" s="334"/>
      <c r="AB81" s="318"/>
      <c r="AC81" s="320"/>
      <c r="AD81" s="323"/>
      <c r="AE81" s="324"/>
      <c r="AF81" s="323"/>
      <c r="AG81" s="324"/>
      <c r="AH81" s="328"/>
      <c r="AI81" s="329"/>
      <c r="AJ81" s="330"/>
      <c r="AK81" s="323"/>
      <c r="AL81" s="308"/>
    </row>
    <row r="82" spans="1:38" ht="28.5" customHeight="1" x14ac:dyDescent="0.3">
      <c r="A82" s="146">
        <v>28</v>
      </c>
      <c r="B82" s="147"/>
      <c r="C82" s="362" t="s">
        <v>50</v>
      </c>
      <c r="D82" s="362"/>
      <c r="E82" s="364">
        <v>80</v>
      </c>
      <c r="F82" s="366"/>
      <c r="G82" s="367"/>
      <c r="H82" s="368"/>
      <c r="I82" s="349">
        <v>6020</v>
      </c>
      <c r="J82" s="372"/>
      <c r="K82" s="372"/>
      <c r="L82" s="372"/>
      <c r="M82" s="372"/>
      <c r="N82" s="372"/>
      <c r="O82" s="350"/>
      <c r="P82" s="349">
        <v>6200</v>
      </c>
      <c r="Q82" s="372"/>
      <c r="R82" s="350"/>
      <c r="S82" s="349">
        <v>5870</v>
      </c>
      <c r="T82" s="372"/>
      <c r="U82" s="372"/>
      <c r="V82" s="350"/>
      <c r="W82" s="346"/>
      <c r="X82" s="347"/>
      <c r="Y82" s="348"/>
      <c r="Z82" s="346"/>
      <c r="AA82" s="348"/>
      <c r="AB82" s="374">
        <f>ROUNDDOWN(AVERAGE(I82,P82,S82,W82,Z82),2)</f>
        <v>6030</v>
      </c>
      <c r="AC82" s="362"/>
      <c r="AD82" s="349">
        <f>STDEV(I82,P82,S82,W82,Z82)</f>
        <v>165.22711641858305</v>
      </c>
      <c r="AE82" s="350"/>
      <c r="AF82" s="349">
        <f>AD82/AB82*100</f>
        <v>2.7400848493960703</v>
      </c>
      <c r="AG82" s="350"/>
      <c r="AH82" s="353">
        <f>AB82*E82</f>
        <v>482400</v>
      </c>
      <c r="AI82" s="354"/>
      <c r="AJ82" s="355"/>
      <c r="AK82" s="349">
        <f>ROUNDDOWN(AB82,2)</f>
        <v>6030</v>
      </c>
      <c r="AL82" s="312">
        <f>AH82+AH84+AH86+AH88+AH90</f>
        <v>1635646</v>
      </c>
    </row>
    <row r="83" spans="1:38" ht="28.5" customHeight="1" x14ac:dyDescent="0.3">
      <c r="A83" s="150"/>
      <c r="B83" s="151"/>
      <c r="C83" s="363"/>
      <c r="D83" s="363"/>
      <c r="E83" s="365"/>
      <c r="F83" s="369"/>
      <c r="G83" s="370"/>
      <c r="H83" s="371"/>
      <c r="I83" s="351"/>
      <c r="J83" s="373"/>
      <c r="K83" s="373"/>
      <c r="L83" s="373"/>
      <c r="M83" s="373"/>
      <c r="N83" s="373"/>
      <c r="O83" s="352"/>
      <c r="P83" s="351"/>
      <c r="Q83" s="373"/>
      <c r="R83" s="352"/>
      <c r="S83" s="351"/>
      <c r="T83" s="373"/>
      <c r="U83" s="373"/>
      <c r="V83" s="352"/>
      <c r="W83" s="359"/>
      <c r="X83" s="360"/>
      <c r="Y83" s="361"/>
      <c r="Z83" s="359"/>
      <c r="AA83" s="361"/>
      <c r="AB83" s="375"/>
      <c r="AC83" s="363"/>
      <c r="AD83" s="351"/>
      <c r="AE83" s="352"/>
      <c r="AF83" s="351"/>
      <c r="AG83" s="352"/>
      <c r="AH83" s="356"/>
      <c r="AI83" s="357"/>
      <c r="AJ83" s="358"/>
      <c r="AK83" s="351"/>
      <c r="AL83" s="312"/>
    </row>
    <row r="84" spans="1:38" ht="28.5" customHeight="1" x14ac:dyDescent="0.3">
      <c r="A84" s="297">
        <v>29</v>
      </c>
      <c r="B84" s="297"/>
      <c r="C84" s="362" t="s">
        <v>51</v>
      </c>
      <c r="D84" s="362"/>
      <c r="E84" s="364">
        <v>2</v>
      </c>
      <c r="F84" s="366"/>
      <c r="G84" s="367"/>
      <c r="H84" s="368"/>
      <c r="I84" s="349">
        <v>61390</v>
      </c>
      <c r="J84" s="372"/>
      <c r="K84" s="372"/>
      <c r="L84" s="372"/>
      <c r="M84" s="372"/>
      <c r="N84" s="372"/>
      <c r="O84" s="350"/>
      <c r="P84" s="349">
        <v>62937</v>
      </c>
      <c r="Q84" s="372"/>
      <c r="R84" s="350"/>
      <c r="S84" s="349">
        <v>60872</v>
      </c>
      <c r="T84" s="372"/>
      <c r="U84" s="372"/>
      <c r="V84" s="350"/>
      <c r="W84" s="346"/>
      <c r="X84" s="347"/>
      <c r="Y84" s="348"/>
      <c r="Z84" s="346"/>
      <c r="AA84" s="348"/>
      <c r="AB84" s="374">
        <f>ROUNDDOWN(AVERAGE(I84,P84,S84,W84,Z84),2)</f>
        <v>61733</v>
      </c>
      <c r="AC84" s="362"/>
      <c r="AD84" s="349">
        <f>STDEV(I84,P84,S84,W84,Z84)</f>
        <v>1074.380286490775</v>
      </c>
      <c r="AE84" s="350"/>
      <c r="AF84" s="349">
        <f>AD84/AB84*100</f>
        <v>1.740366232794089</v>
      </c>
      <c r="AG84" s="350"/>
      <c r="AH84" s="353">
        <f>AB84*E84</f>
        <v>123466</v>
      </c>
      <c r="AI84" s="354"/>
      <c r="AJ84" s="355"/>
      <c r="AK84" s="349">
        <f>ROUNDDOWN(AB84,2)</f>
        <v>61733</v>
      </c>
      <c r="AL84" s="312"/>
    </row>
    <row r="85" spans="1:38" ht="28.5" customHeight="1" x14ac:dyDescent="0.3">
      <c r="A85" s="297"/>
      <c r="B85" s="297"/>
      <c r="C85" s="363"/>
      <c r="D85" s="363"/>
      <c r="E85" s="365"/>
      <c r="F85" s="369"/>
      <c r="G85" s="370"/>
      <c r="H85" s="371"/>
      <c r="I85" s="351"/>
      <c r="J85" s="373"/>
      <c r="K85" s="373"/>
      <c r="L85" s="373"/>
      <c r="M85" s="373"/>
      <c r="N85" s="373"/>
      <c r="O85" s="352"/>
      <c r="P85" s="351"/>
      <c r="Q85" s="373"/>
      <c r="R85" s="352"/>
      <c r="S85" s="351"/>
      <c r="T85" s="373"/>
      <c r="U85" s="373"/>
      <c r="V85" s="352"/>
      <c r="W85" s="359"/>
      <c r="X85" s="360"/>
      <c r="Y85" s="361"/>
      <c r="Z85" s="359"/>
      <c r="AA85" s="361"/>
      <c r="AB85" s="375"/>
      <c r="AC85" s="363"/>
      <c r="AD85" s="351"/>
      <c r="AE85" s="352"/>
      <c r="AF85" s="351"/>
      <c r="AG85" s="352"/>
      <c r="AH85" s="356"/>
      <c r="AI85" s="357"/>
      <c r="AJ85" s="358"/>
      <c r="AK85" s="351"/>
      <c r="AL85" s="312"/>
    </row>
    <row r="86" spans="1:38" ht="28.5" customHeight="1" x14ac:dyDescent="0.3">
      <c r="A86" s="146">
        <v>30</v>
      </c>
      <c r="B86" s="147"/>
      <c r="C86" s="362" t="s">
        <v>52</v>
      </c>
      <c r="D86" s="362"/>
      <c r="E86" s="364">
        <v>90</v>
      </c>
      <c r="F86" s="366"/>
      <c r="G86" s="367"/>
      <c r="H86" s="368"/>
      <c r="I86" s="349">
        <v>3429</v>
      </c>
      <c r="J86" s="372"/>
      <c r="K86" s="372"/>
      <c r="L86" s="372"/>
      <c r="M86" s="372"/>
      <c r="N86" s="372"/>
      <c r="O86" s="350"/>
      <c r="P86" s="349">
        <v>3780</v>
      </c>
      <c r="Q86" s="372"/>
      <c r="R86" s="350"/>
      <c r="S86" s="349">
        <v>3318</v>
      </c>
      <c r="T86" s="372"/>
      <c r="U86" s="372"/>
      <c r="V86" s="350"/>
      <c r="W86" s="346"/>
      <c r="X86" s="347"/>
      <c r="Y86" s="348"/>
      <c r="Z86" s="346"/>
      <c r="AA86" s="348"/>
      <c r="AB86" s="374">
        <f>ROUNDDOWN(AVERAGE(I86,P86,S86,W86,Z86),2)</f>
        <v>3509</v>
      </c>
      <c r="AC86" s="362"/>
      <c r="AD86" s="349">
        <f>STDEV(I86,P86,S86,W86,Z86)</f>
        <v>241.16591799008415</v>
      </c>
      <c r="AE86" s="350"/>
      <c r="AF86" s="349">
        <f>AD86/AB86*100</f>
        <v>6.8727819318918248</v>
      </c>
      <c r="AG86" s="350"/>
      <c r="AH86" s="353">
        <f>AB86*E86</f>
        <v>315810</v>
      </c>
      <c r="AI86" s="354"/>
      <c r="AJ86" s="355"/>
      <c r="AK86" s="349">
        <f>ROUNDDOWN(AB86,2)</f>
        <v>3509</v>
      </c>
      <c r="AL86" s="312"/>
    </row>
    <row r="87" spans="1:38" ht="28.5" customHeight="1" x14ac:dyDescent="0.3">
      <c r="A87" s="150"/>
      <c r="B87" s="151"/>
      <c r="C87" s="363"/>
      <c r="D87" s="363"/>
      <c r="E87" s="365"/>
      <c r="F87" s="369"/>
      <c r="G87" s="370"/>
      <c r="H87" s="371"/>
      <c r="I87" s="351"/>
      <c r="J87" s="373"/>
      <c r="K87" s="373"/>
      <c r="L87" s="373"/>
      <c r="M87" s="373"/>
      <c r="N87" s="373"/>
      <c r="O87" s="352"/>
      <c r="P87" s="351"/>
      <c r="Q87" s="373"/>
      <c r="R87" s="352"/>
      <c r="S87" s="351"/>
      <c r="T87" s="373"/>
      <c r="U87" s="373"/>
      <c r="V87" s="352"/>
      <c r="W87" s="359"/>
      <c r="X87" s="360"/>
      <c r="Y87" s="361"/>
      <c r="Z87" s="359"/>
      <c r="AA87" s="361"/>
      <c r="AB87" s="375"/>
      <c r="AC87" s="363"/>
      <c r="AD87" s="351"/>
      <c r="AE87" s="352"/>
      <c r="AF87" s="351"/>
      <c r="AG87" s="352"/>
      <c r="AH87" s="356"/>
      <c r="AI87" s="357"/>
      <c r="AJ87" s="358"/>
      <c r="AK87" s="351"/>
      <c r="AL87" s="312"/>
    </row>
    <row r="88" spans="1:38" ht="28.5" customHeight="1" x14ac:dyDescent="0.3">
      <c r="A88" s="297">
        <v>31</v>
      </c>
      <c r="B88" s="297"/>
      <c r="C88" s="362" t="s">
        <v>53</v>
      </c>
      <c r="D88" s="362"/>
      <c r="E88" s="364">
        <v>30</v>
      </c>
      <c r="F88" s="366"/>
      <c r="G88" s="367"/>
      <c r="H88" s="368"/>
      <c r="I88" s="349">
        <v>5890</v>
      </c>
      <c r="J88" s="372"/>
      <c r="K88" s="372"/>
      <c r="L88" s="372"/>
      <c r="M88" s="372"/>
      <c r="N88" s="372"/>
      <c r="O88" s="350"/>
      <c r="P88" s="349">
        <v>6114</v>
      </c>
      <c r="Q88" s="372"/>
      <c r="R88" s="350"/>
      <c r="S88" s="349">
        <v>5708</v>
      </c>
      <c r="T88" s="372"/>
      <c r="U88" s="372"/>
      <c r="V88" s="350"/>
      <c r="W88" s="346"/>
      <c r="X88" s="347"/>
      <c r="Y88" s="348"/>
      <c r="Z88" s="346"/>
      <c r="AA88" s="348"/>
      <c r="AB88" s="374">
        <f>ROUNDDOWN(AVERAGE(I88,P88,S88,W88,Z88),2)</f>
        <v>5904</v>
      </c>
      <c r="AC88" s="362"/>
      <c r="AD88" s="349">
        <f>STDEV(I88,P88,S88,W88,Z88)</f>
        <v>203.36174664867531</v>
      </c>
      <c r="AE88" s="350"/>
      <c r="AF88" s="349">
        <f>AD88/AB88*100</f>
        <v>3.4444740286022242</v>
      </c>
      <c r="AG88" s="350"/>
      <c r="AH88" s="353">
        <f>AB88*E88</f>
        <v>177120</v>
      </c>
      <c r="AI88" s="354"/>
      <c r="AJ88" s="355"/>
      <c r="AK88" s="349">
        <f>ROUNDDOWN(AB88,2)</f>
        <v>5904</v>
      </c>
      <c r="AL88" s="312"/>
    </row>
    <row r="89" spans="1:38" ht="28.5" customHeight="1" x14ac:dyDescent="0.3">
      <c r="A89" s="297"/>
      <c r="B89" s="297"/>
      <c r="C89" s="363"/>
      <c r="D89" s="363"/>
      <c r="E89" s="365"/>
      <c r="F89" s="369"/>
      <c r="G89" s="370"/>
      <c r="H89" s="371"/>
      <c r="I89" s="351"/>
      <c r="J89" s="373"/>
      <c r="K89" s="373"/>
      <c r="L89" s="373"/>
      <c r="M89" s="373"/>
      <c r="N89" s="373"/>
      <c r="O89" s="352"/>
      <c r="P89" s="351"/>
      <c r="Q89" s="373"/>
      <c r="R89" s="352"/>
      <c r="S89" s="351"/>
      <c r="T89" s="373"/>
      <c r="U89" s="373"/>
      <c r="V89" s="352"/>
      <c r="W89" s="359"/>
      <c r="X89" s="360"/>
      <c r="Y89" s="361"/>
      <c r="Z89" s="359"/>
      <c r="AA89" s="361"/>
      <c r="AB89" s="375"/>
      <c r="AC89" s="363"/>
      <c r="AD89" s="351"/>
      <c r="AE89" s="352"/>
      <c r="AF89" s="351"/>
      <c r="AG89" s="352"/>
      <c r="AH89" s="356"/>
      <c r="AI89" s="357"/>
      <c r="AJ89" s="358"/>
      <c r="AK89" s="351"/>
      <c r="AL89" s="312"/>
    </row>
    <row r="90" spans="1:38" ht="28.5" customHeight="1" x14ac:dyDescent="0.3">
      <c r="A90" s="146">
        <v>32</v>
      </c>
      <c r="B90" s="147"/>
      <c r="C90" s="362" t="s">
        <v>54</v>
      </c>
      <c r="D90" s="362"/>
      <c r="E90" s="364">
        <v>45</v>
      </c>
      <c r="F90" s="366"/>
      <c r="G90" s="367"/>
      <c r="H90" s="368"/>
      <c r="I90" s="349">
        <v>11990</v>
      </c>
      <c r="J90" s="372"/>
      <c r="K90" s="372"/>
      <c r="L90" s="372"/>
      <c r="M90" s="372"/>
      <c r="N90" s="372"/>
      <c r="O90" s="350"/>
      <c r="P90" s="349">
        <v>12261</v>
      </c>
      <c r="Q90" s="372"/>
      <c r="R90" s="350"/>
      <c r="S90" s="349">
        <v>11539</v>
      </c>
      <c r="T90" s="372"/>
      <c r="U90" s="372"/>
      <c r="V90" s="350"/>
      <c r="W90" s="346"/>
      <c r="X90" s="347"/>
      <c r="Y90" s="348"/>
      <c r="Z90" s="346"/>
      <c r="AA90" s="348"/>
      <c r="AB90" s="374">
        <f>ROUNDDOWN(AVERAGE(I90,P90,S90,W90,Z90),2)</f>
        <v>11930</v>
      </c>
      <c r="AC90" s="362"/>
      <c r="AD90" s="349">
        <f>STDEV(I90,P90,S90,W90,Z90)</f>
        <v>364.72044088589274</v>
      </c>
      <c r="AE90" s="350"/>
      <c r="AF90" s="349">
        <f>AD90/AB90*100</f>
        <v>3.0571705019773074</v>
      </c>
      <c r="AG90" s="350"/>
      <c r="AH90" s="353">
        <f>AB90*E90</f>
        <v>536850</v>
      </c>
      <c r="AI90" s="354"/>
      <c r="AJ90" s="355"/>
      <c r="AK90" s="349">
        <f>ROUNDDOWN(AB90,2)</f>
        <v>11930</v>
      </c>
      <c r="AL90" s="312"/>
    </row>
    <row r="91" spans="1:38" ht="28.5" customHeight="1" x14ac:dyDescent="0.3">
      <c r="A91" s="150"/>
      <c r="B91" s="151"/>
      <c r="C91" s="363"/>
      <c r="D91" s="363"/>
      <c r="E91" s="365"/>
      <c r="F91" s="369"/>
      <c r="G91" s="370"/>
      <c r="H91" s="371"/>
      <c r="I91" s="351"/>
      <c r="J91" s="373"/>
      <c r="K91" s="373"/>
      <c r="L91" s="373"/>
      <c r="M91" s="373"/>
      <c r="N91" s="373"/>
      <c r="O91" s="352"/>
      <c r="P91" s="351"/>
      <c r="Q91" s="373"/>
      <c r="R91" s="352"/>
      <c r="S91" s="351"/>
      <c r="T91" s="373"/>
      <c r="U91" s="373"/>
      <c r="V91" s="352"/>
      <c r="W91" s="359"/>
      <c r="X91" s="360"/>
      <c r="Y91" s="361"/>
      <c r="Z91" s="359"/>
      <c r="AA91" s="361"/>
      <c r="AB91" s="375"/>
      <c r="AC91" s="363"/>
      <c r="AD91" s="351"/>
      <c r="AE91" s="352"/>
      <c r="AF91" s="351"/>
      <c r="AG91" s="352"/>
      <c r="AH91" s="356"/>
      <c r="AI91" s="357"/>
      <c r="AJ91" s="358"/>
      <c r="AK91" s="351"/>
      <c r="AL91" s="312"/>
    </row>
    <row r="92" spans="1:38" ht="28.5" customHeight="1" x14ac:dyDescent="0.3">
      <c r="A92" s="297">
        <v>33</v>
      </c>
      <c r="B92" s="297"/>
      <c r="C92" s="319" t="s">
        <v>57</v>
      </c>
      <c r="D92" s="319"/>
      <c r="E92" s="335">
        <v>1</v>
      </c>
      <c r="F92" s="337"/>
      <c r="G92" s="338"/>
      <c r="H92" s="339"/>
      <c r="I92" s="321">
        <v>400500</v>
      </c>
      <c r="J92" s="343"/>
      <c r="K92" s="343"/>
      <c r="L92" s="343"/>
      <c r="M92" s="343"/>
      <c r="N92" s="343"/>
      <c r="O92" s="322"/>
      <c r="P92" s="321">
        <v>381500</v>
      </c>
      <c r="Q92" s="343"/>
      <c r="R92" s="322"/>
      <c r="S92" s="321">
        <v>343000</v>
      </c>
      <c r="T92" s="343"/>
      <c r="U92" s="343"/>
      <c r="V92" s="322"/>
      <c r="W92" s="315"/>
      <c r="X92" s="345"/>
      <c r="Y92" s="316"/>
      <c r="Z92" s="315"/>
      <c r="AA92" s="316"/>
      <c r="AB92" s="317">
        <f>ROUNDDOWN(AVERAGE(I92,P92,S92,W92,Z92),2)</f>
        <v>375000</v>
      </c>
      <c r="AC92" s="319"/>
      <c r="AD92" s="321">
        <f>STDEV(I92,P92,S92,W92,Z92)</f>
        <v>29295.904150580503</v>
      </c>
      <c r="AE92" s="322"/>
      <c r="AF92" s="321">
        <f>AD92/AB92*100</f>
        <v>7.8122411068214674</v>
      </c>
      <c r="AG92" s="322"/>
      <c r="AH92" s="325">
        <f>AB92*E92</f>
        <v>375000</v>
      </c>
      <c r="AI92" s="326"/>
      <c r="AJ92" s="327"/>
      <c r="AK92" s="317">
        <f>ROUNDDOWN(AB92,2)</f>
        <v>375000</v>
      </c>
      <c r="AL92" s="11"/>
    </row>
    <row r="93" spans="1:38" ht="28.5" customHeight="1" x14ac:dyDescent="0.3">
      <c r="A93" s="297"/>
      <c r="B93" s="297"/>
      <c r="C93" s="320"/>
      <c r="D93" s="320"/>
      <c r="E93" s="336"/>
      <c r="F93" s="340"/>
      <c r="G93" s="341"/>
      <c r="H93" s="342"/>
      <c r="I93" s="323"/>
      <c r="J93" s="344"/>
      <c r="K93" s="344"/>
      <c r="L93" s="344"/>
      <c r="M93" s="344"/>
      <c r="N93" s="344"/>
      <c r="O93" s="324"/>
      <c r="P93" s="323"/>
      <c r="Q93" s="344"/>
      <c r="R93" s="324"/>
      <c r="S93" s="323"/>
      <c r="T93" s="344"/>
      <c r="U93" s="344"/>
      <c r="V93" s="324"/>
      <c r="W93" s="332"/>
      <c r="X93" s="333"/>
      <c r="Y93" s="334"/>
      <c r="Z93" s="332"/>
      <c r="AA93" s="334"/>
      <c r="AB93" s="318"/>
      <c r="AC93" s="320"/>
      <c r="AD93" s="323"/>
      <c r="AE93" s="324"/>
      <c r="AF93" s="323"/>
      <c r="AG93" s="324"/>
      <c r="AH93" s="328"/>
      <c r="AI93" s="329"/>
      <c r="AJ93" s="330"/>
      <c r="AK93" s="331"/>
      <c r="AL93" s="11"/>
    </row>
    <row r="94" spans="1:38" ht="28.5" customHeight="1" x14ac:dyDescent="0.3">
      <c r="A94" s="146">
        <v>34</v>
      </c>
      <c r="B94" s="147"/>
      <c r="C94" s="319" t="s">
        <v>55</v>
      </c>
      <c r="D94" s="319"/>
      <c r="E94" s="335">
        <v>230</v>
      </c>
      <c r="F94" s="337"/>
      <c r="G94" s="338"/>
      <c r="H94" s="339"/>
      <c r="I94" s="321">
        <v>2750</v>
      </c>
      <c r="J94" s="343"/>
      <c r="K94" s="343"/>
      <c r="L94" s="343"/>
      <c r="M94" s="343"/>
      <c r="N94" s="343"/>
      <c r="O94" s="322"/>
      <c r="P94" s="321">
        <v>2450</v>
      </c>
      <c r="Q94" s="343"/>
      <c r="R94" s="322"/>
      <c r="S94" s="321">
        <v>2120</v>
      </c>
      <c r="T94" s="343"/>
      <c r="U94" s="343"/>
      <c r="V94" s="322"/>
      <c r="W94" s="315"/>
      <c r="X94" s="345"/>
      <c r="Y94" s="316"/>
      <c r="Z94" s="315"/>
      <c r="AA94" s="316"/>
      <c r="AB94" s="317">
        <f>ROUNDDOWN(AVERAGE(I94,P94,S94,W94,Z94),2)</f>
        <v>2440</v>
      </c>
      <c r="AC94" s="319"/>
      <c r="AD94" s="321">
        <f>STDEV(I94,P94,S94,W94,Z94)</f>
        <v>315.11902513177461</v>
      </c>
      <c r="AE94" s="322"/>
      <c r="AF94" s="321">
        <f>AD94/AB94*100</f>
        <v>12.91471414474486</v>
      </c>
      <c r="AG94" s="322"/>
      <c r="AH94" s="325">
        <f>AB94*E94</f>
        <v>561200</v>
      </c>
      <c r="AI94" s="326"/>
      <c r="AJ94" s="327"/>
      <c r="AK94" s="317">
        <f>ROUNDDOWN(AB94,2)</f>
        <v>2440</v>
      </c>
      <c r="AL94" s="11"/>
    </row>
    <row r="95" spans="1:38" ht="28.5" customHeight="1" x14ac:dyDescent="0.3">
      <c r="A95" s="150"/>
      <c r="B95" s="151"/>
      <c r="C95" s="320"/>
      <c r="D95" s="320"/>
      <c r="E95" s="336"/>
      <c r="F95" s="340"/>
      <c r="G95" s="341"/>
      <c r="H95" s="342"/>
      <c r="I95" s="323"/>
      <c r="J95" s="344"/>
      <c r="K95" s="344"/>
      <c r="L95" s="344"/>
      <c r="M95" s="344"/>
      <c r="N95" s="344"/>
      <c r="O95" s="324"/>
      <c r="P95" s="323"/>
      <c r="Q95" s="344"/>
      <c r="R95" s="324"/>
      <c r="S95" s="323"/>
      <c r="T95" s="344"/>
      <c r="U95" s="344"/>
      <c r="V95" s="324"/>
      <c r="W95" s="332"/>
      <c r="X95" s="333"/>
      <c r="Y95" s="334"/>
      <c r="Z95" s="332"/>
      <c r="AA95" s="334"/>
      <c r="AB95" s="318"/>
      <c r="AC95" s="320"/>
      <c r="AD95" s="323"/>
      <c r="AE95" s="324"/>
      <c r="AF95" s="323"/>
      <c r="AG95" s="324"/>
      <c r="AH95" s="328"/>
      <c r="AI95" s="329"/>
      <c r="AJ95" s="330"/>
      <c r="AK95" s="331"/>
      <c r="AL95" s="11"/>
    </row>
    <row r="96" spans="1:38" ht="28.5" customHeight="1" x14ac:dyDescent="0.3">
      <c r="A96" s="297">
        <v>35</v>
      </c>
      <c r="B96" s="297"/>
      <c r="C96" s="269" t="s">
        <v>60</v>
      </c>
      <c r="D96" s="269" t="s">
        <v>92</v>
      </c>
      <c r="E96" s="284">
        <v>80</v>
      </c>
      <c r="F96" s="286"/>
      <c r="G96" s="287"/>
      <c r="H96" s="288"/>
      <c r="I96" s="271">
        <v>900</v>
      </c>
      <c r="J96" s="292"/>
      <c r="K96" s="292"/>
      <c r="L96" s="292"/>
      <c r="M96" s="292"/>
      <c r="N96" s="292"/>
      <c r="O96" s="272"/>
      <c r="P96" s="271">
        <v>850</v>
      </c>
      <c r="Q96" s="292"/>
      <c r="R96" s="272"/>
      <c r="S96" s="271">
        <v>650</v>
      </c>
      <c r="T96" s="292"/>
      <c r="U96" s="292"/>
      <c r="V96" s="272"/>
      <c r="W96" s="265"/>
      <c r="X96" s="294"/>
      <c r="Y96" s="266"/>
      <c r="Z96" s="265"/>
      <c r="AA96" s="266"/>
      <c r="AB96" s="267">
        <f>ROUNDDOWN(AVERAGE(I96,P96,S96,W96,Z96),2)</f>
        <v>800</v>
      </c>
      <c r="AC96" s="269"/>
      <c r="AD96" s="271">
        <f>STDEV(I96,P96,S96,W96,Z96)</f>
        <v>132.28756555322954</v>
      </c>
      <c r="AE96" s="272"/>
      <c r="AF96" s="271">
        <f>AD96/AB96*100</f>
        <v>16.535945694153693</v>
      </c>
      <c r="AG96" s="272"/>
      <c r="AH96" s="275">
        <f>AB96*E96</f>
        <v>64000</v>
      </c>
      <c r="AI96" s="276"/>
      <c r="AJ96" s="277"/>
      <c r="AK96" s="271">
        <f>ROUNDDOWN(AB96,2)</f>
        <v>800</v>
      </c>
      <c r="AL96" s="307">
        <f>SUM(AH96:AJ117)</f>
        <v>860624.91999999993</v>
      </c>
    </row>
    <row r="97" spans="1:38" ht="111.75" customHeight="1" x14ac:dyDescent="0.3">
      <c r="A97" s="297"/>
      <c r="B97" s="297"/>
      <c r="C97" s="270"/>
      <c r="D97" s="270"/>
      <c r="E97" s="285"/>
      <c r="F97" s="289"/>
      <c r="G97" s="290"/>
      <c r="H97" s="291"/>
      <c r="I97" s="273"/>
      <c r="J97" s="293"/>
      <c r="K97" s="293"/>
      <c r="L97" s="293"/>
      <c r="M97" s="293"/>
      <c r="N97" s="293"/>
      <c r="O97" s="274"/>
      <c r="P97" s="273"/>
      <c r="Q97" s="293"/>
      <c r="R97" s="274"/>
      <c r="S97" s="273"/>
      <c r="T97" s="293"/>
      <c r="U97" s="293"/>
      <c r="V97" s="274"/>
      <c r="W97" s="281"/>
      <c r="X97" s="282"/>
      <c r="Y97" s="283"/>
      <c r="Z97" s="281"/>
      <c r="AA97" s="283"/>
      <c r="AB97" s="268"/>
      <c r="AC97" s="270"/>
      <c r="AD97" s="273"/>
      <c r="AE97" s="274"/>
      <c r="AF97" s="273"/>
      <c r="AG97" s="274"/>
      <c r="AH97" s="278"/>
      <c r="AI97" s="279"/>
      <c r="AJ97" s="280"/>
      <c r="AK97" s="273"/>
      <c r="AL97" s="308"/>
    </row>
    <row r="98" spans="1:38" ht="28.5" customHeight="1" x14ac:dyDescent="0.3">
      <c r="A98" s="146">
        <v>36</v>
      </c>
      <c r="B98" s="147"/>
      <c r="C98" s="269" t="s">
        <v>61</v>
      </c>
      <c r="D98" s="269"/>
      <c r="E98" s="284">
        <v>330</v>
      </c>
      <c r="F98" s="286"/>
      <c r="G98" s="287"/>
      <c r="H98" s="288"/>
      <c r="I98" s="271">
        <v>690</v>
      </c>
      <c r="J98" s="292"/>
      <c r="K98" s="292"/>
      <c r="L98" s="292"/>
      <c r="M98" s="292"/>
      <c r="N98" s="292"/>
      <c r="O98" s="272"/>
      <c r="P98" s="271">
        <v>999</v>
      </c>
      <c r="Q98" s="292"/>
      <c r="R98" s="272"/>
      <c r="S98" s="271">
        <v>1200</v>
      </c>
      <c r="T98" s="292"/>
      <c r="U98" s="292"/>
      <c r="V98" s="272"/>
      <c r="W98" s="265"/>
      <c r="X98" s="294"/>
      <c r="Y98" s="266"/>
      <c r="Z98" s="265"/>
      <c r="AA98" s="266"/>
      <c r="AB98" s="267">
        <f>ROUNDDOWN(AVERAGE(I98,P98,S98,W98,Z98),2)</f>
        <v>963</v>
      </c>
      <c r="AC98" s="269"/>
      <c r="AD98" s="271">
        <f>STDEV(I98,P98,S98,W98,Z98)</f>
        <v>256.89881276487051</v>
      </c>
      <c r="AE98" s="272"/>
      <c r="AF98" s="271">
        <f>AD98/AB98*100</f>
        <v>26.676927597598183</v>
      </c>
      <c r="AG98" s="272"/>
      <c r="AH98" s="275">
        <f>AB98*E98</f>
        <v>317790</v>
      </c>
      <c r="AI98" s="276"/>
      <c r="AJ98" s="277"/>
      <c r="AK98" s="271">
        <f>ROUNDDOWN(AB98,2)</f>
        <v>963</v>
      </c>
      <c r="AL98" s="308"/>
    </row>
    <row r="99" spans="1:38" ht="28.5" customHeight="1" x14ac:dyDescent="0.3">
      <c r="A99" s="150"/>
      <c r="B99" s="151"/>
      <c r="C99" s="270"/>
      <c r="D99" s="270"/>
      <c r="E99" s="285"/>
      <c r="F99" s="289"/>
      <c r="G99" s="290"/>
      <c r="H99" s="291"/>
      <c r="I99" s="273"/>
      <c r="J99" s="293"/>
      <c r="K99" s="293"/>
      <c r="L99" s="293"/>
      <c r="M99" s="293"/>
      <c r="N99" s="293"/>
      <c r="O99" s="274"/>
      <c r="P99" s="273"/>
      <c r="Q99" s="293"/>
      <c r="R99" s="274"/>
      <c r="S99" s="273"/>
      <c r="T99" s="293"/>
      <c r="U99" s="293"/>
      <c r="V99" s="274"/>
      <c r="W99" s="281"/>
      <c r="X99" s="282"/>
      <c r="Y99" s="283"/>
      <c r="Z99" s="281"/>
      <c r="AA99" s="283"/>
      <c r="AB99" s="268"/>
      <c r="AC99" s="270"/>
      <c r="AD99" s="273"/>
      <c r="AE99" s="274"/>
      <c r="AF99" s="273"/>
      <c r="AG99" s="274"/>
      <c r="AH99" s="278"/>
      <c r="AI99" s="279"/>
      <c r="AJ99" s="280"/>
      <c r="AK99" s="273"/>
      <c r="AL99" s="308"/>
    </row>
    <row r="100" spans="1:38" ht="28.5" customHeight="1" x14ac:dyDescent="0.3">
      <c r="A100" s="297">
        <v>37</v>
      </c>
      <c r="B100" s="297"/>
      <c r="C100" s="269" t="s">
        <v>62</v>
      </c>
      <c r="D100" s="269"/>
      <c r="E100" s="284">
        <v>85</v>
      </c>
      <c r="F100" s="286"/>
      <c r="G100" s="287"/>
      <c r="H100" s="288"/>
      <c r="I100" s="271">
        <v>250</v>
      </c>
      <c r="J100" s="292"/>
      <c r="K100" s="292"/>
      <c r="L100" s="292"/>
      <c r="M100" s="292"/>
      <c r="N100" s="292"/>
      <c r="O100" s="272"/>
      <c r="P100" s="271">
        <v>293</v>
      </c>
      <c r="Q100" s="292"/>
      <c r="R100" s="272"/>
      <c r="S100" s="271">
        <v>330</v>
      </c>
      <c r="T100" s="292"/>
      <c r="U100" s="292"/>
      <c r="V100" s="272"/>
      <c r="W100" s="265"/>
      <c r="X100" s="294"/>
      <c r="Y100" s="266"/>
      <c r="Z100" s="265"/>
      <c r="AA100" s="266"/>
      <c r="AB100" s="267">
        <f>ROUNDDOWN(AVERAGE(I100,P100,S100,W100,Z100),2)</f>
        <v>291</v>
      </c>
      <c r="AC100" s="269"/>
      <c r="AD100" s="271">
        <f>STDEV(I100,P100,S100,W100,Z100)</f>
        <v>40.037482438335203</v>
      </c>
      <c r="AE100" s="272"/>
      <c r="AF100" s="271">
        <f>AD100/AB100*100</f>
        <v>13.758585030355741</v>
      </c>
      <c r="AG100" s="272"/>
      <c r="AH100" s="275">
        <f>AB100*E100</f>
        <v>24735</v>
      </c>
      <c r="AI100" s="276"/>
      <c r="AJ100" s="277"/>
      <c r="AK100" s="271">
        <f>ROUNDDOWN(AB100,2)</f>
        <v>291</v>
      </c>
      <c r="AL100" s="308"/>
    </row>
    <row r="101" spans="1:38" ht="28.5" customHeight="1" x14ac:dyDescent="0.3">
      <c r="A101" s="297"/>
      <c r="B101" s="297"/>
      <c r="C101" s="270"/>
      <c r="D101" s="270"/>
      <c r="E101" s="285"/>
      <c r="F101" s="289"/>
      <c r="G101" s="290"/>
      <c r="H101" s="291"/>
      <c r="I101" s="273"/>
      <c r="J101" s="293"/>
      <c r="K101" s="293"/>
      <c r="L101" s="293"/>
      <c r="M101" s="293"/>
      <c r="N101" s="293"/>
      <c r="O101" s="274"/>
      <c r="P101" s="273"/>
      <c r="Q101" s="293"/>
      <c r="R101" s="274"/>
      <c r="S101" s="273"/>
      <c r="T101" s="293"/>
      <c r="U101" s="293"/>
      <c r="V101" s="274"/>
      <c r="W101" s="281"/>
      <c r="X101" s="282"/>
      <c r="Y101" s="283"/>
      <c r="Z101" s="281"/>
      <c r="AA101" s="283"/>
      <c r="AB101" s="268"/>
      <c r="AC101" s="270"/>
      <c r="AD101" s="273"/>
      <c r="AE101" s="274"/>
      <c r="AF101" s="273"/>
      <c r="AG101" s="274"/>
      <c r="AH101" s="278"/>
      <c r="AI101" s="279"/>
      <c r="AJ101" s="280"/>
      <c r="AK101" s="273"/>
      <c r="AL101" s="308"/>
    </row>
    <row r="102" spans="1:38" ht="28.5" customHeight="1" x14ac:dyDescent="0.3">
      <c r="A102" s="146">
        <v>38</v>
      </c>
      <c r="B102" s="147"/>
      <c r="C102" s="269" t="s">
        <v>63</v>
      </c>
      <c r="D102" s="269"/>
      <c r="E102" s="284">
        <v>800</v>
      </c>
      <c r="F102" s="286"/>
      <c r="G102" s="287"/>
      <c r="H102" s="288"/>
      <c r="I102" s="271">
        <v>60</v>
      </c>
      <c r="J102" s="292"/>
      <c r="K102" s="292"/>
      <c r="L102" s="292"/>
      <c r="M102" s="292"/>
      <c r="N102" s="292"/>
      <c r="O102" s="272"/>
      <c r="P102" s="271">
        <v>70</v>
      </c>
      <c r="Q102" s="292"/>
      <c r="R102" s="272"/>
      <c r="S102" s="271">
        <v>50</v>
      </c>
      <c r="T102" s="292"/>
      <c r="U102" s="292"/>
      <c r="V102" s="272"/>
      <c r="W102" s="265"/>
      <c r="X102" s="294"/>
      <c r="Y102" s="266"/>
      <c r="Z102" s="265"/>
      <c r="AA102" s="266"/>
      <c r="AB102" s="267">
        <f>ROUNDDOWN(AVERAGE(I102,P102,S102,W102,Z102),2)</f>
        <v>60</v>
      </c>
      <c r="AC102" s="269"/>
      <c r="AD102" s="271">
        <f>STDEV(I102,P102,S102,W102,Z102)</f>
        <v>10</v>
      </c>
      <c r="AE102" s="272"/>
      <c r="AF102" s="271">
        <f>AD102/AB102*100</f>
        <v>16.666666666666664</v>
      </c>
      <c r="AG102" s="272"/>
      <c r="AH102" s="275">
        <f>AB102*E102</f>
        <v>48000</v>
      </c>
      <c r="AI102" s="276"/>
      <c r="AJ102" s="277"/>
      <c r="AK102" s="271">
        <f>ROUNDDOWN(AB102,2)</f>
        <v>60</v>
      </c>
      <c r="AL102" s="308"/>
    </row>
    <row r="103" spans="1:38" ht="28.5" customHeight="1" x14ac:dyDescent="0.3">
      <c r="A103" s="150"/>
      <c r="B103" s="151"/>
      <c r="C103" s="270"/>
      <c r="D103" s="270"/>
      <c r="E103" s="285"/>
      <c r="F103" s="289"/>
      <c r="G103" s="290"/>
      <c r="H103" s="291"/>
      <c r="I103" s="273"/>
      <c r="J103" s="293"/>
      <c r="K103" s="293"/>
      <c r="L103" s="293"/>
      <c r="M103" s="293"/>
      <c r="N103" s="293"/>
      <c r="O103" s="274"/>
      <c r="P103" s="273"/>
      <c r="Q103" s="293"/>
      <c r="R103" s="274"/>
      <c r="S103" s="273"/>
      <c r="T103" s="293"/>
      <c r="U103" s="293"/>
      <c r="V103" s="274"/>
      <c r="W103" s="281"/>
      <c r="X103" s="282"/>
      <c r="Y103" s="283"/>
      <c r="Z103" s="281"/>
      <c r="AA103" s="283"/>
      <c r="AB103" s="268"/>
      <c r="AC103" s="270"/>
      <c r="AD103" s="273"/>
      <c r="AE103" s="274"/>
      <c r="AF103" s="273"/>
      <c r="AG103" s="274"/>
      <c r="AH103" s="278"/>
      <c r="AI103" s="279"/>
      <c r="AJ103" s="280"/>
      <c r="AK103" s="273"/>
      <c r="AL103" s="308"/>
    </row>
    <row r="104" spans="1:38" ht="28.5" customHeight="1" x14ac:dyDescent="0.3">
      <c r="A104" s="297">
        <v>39</v>
      </c>
      <c r="B104" s="297"/>
      <c r="C104" s="269" t="s">
        <v>64</v>
      </c>
      <c r="D104" s="269"/>
      <c r="E104" s="284">
        <v>13</v>
      </c>
      <c r="F104" s="286"/>
      <c r="G104" s="287"/>
      <c r="H104" s="288"/>
      <c r="I104" s="271">
        <v>9500</v>
      </c>
      <c r="J104" s="292"/>
      <c r="K104" s="292"/>
      <c r="L104" s="292"/>
      <c r="M104" s="292"/>
      <c r="N104" s="292"/>
      <c r="O104" s="272"/>
      <c r="P104" s="271">
        <v>10000</v>
      </c>
      <c r="Q104" s="292"/>
      <c r="R104" s="272"/>
      <c r="S104" s="271">
        <v>9000</v>
      </c>
      <c r="T104" s="292"/>
      <c r="U104" s="292"/>
      <c r="V104" s="272"/>
      <c r="W104" s="265"/>
      <c r="X104" s="294"/>
      <c r="Y104" s="266"/>
      <c r="Z104" s="265"/>
      <c r="AA104" s="266"/>
      <c r="AB104" s="267">
        <f>ROUNDDOWN(AVERAGE(I104,P104,S104,W104,Z104),2)</f>
        <v>9500</v>
      </c>
      <c r="AC104" s="269"/>
      <c r="AD104" s="271">
        <f>STDEV(I104,P104,S104,W104,Z104)</f>
        <v>500</v>
      </c>
      <c r="AE104" s="272"/>
      <c r="AF104" s="271">
        <f>AD104/AB104*100</f>
        <v>5.2631578947368416</v>
      </c>
      <c r="AG104" s="272"/>
      <c r="AH104" s="275">
        <f>AB104*E104</f>
        <v>123500</v>
      </c>
      <c r="AI104" s="276"/>
      <c r="AJ104" s="277"/>
      <c r="AK104" s="271">
        <f>ROUNDDOWN(AB104,2)</f>
        <v>9500</v>
      </c>
      <c r="AL104" s="308"/>
    </row>
    <row r="105" spans="1:38" ht="28.5" customHeight="1" x14ac:dyDescent="0.3">
      <c r="A105" s="297"/>
      <c r="B105" s="297"/>
      <c r="C105" s="270"/>
      <c r="D105" s="270"/>
      <c r="E105" s="285"/>
      <c r="F105" s="289"/>
      <c r="G105" s="290"/>
      <c r="H105" s="291"/>
      <c r="I105" s="273"/>
      <c r="J105" s="293"/>
      <c r="K105" s="293"/>
      <c r="L105" s="293"/>
      <c r="M105" s="293"/>
      <c r="N105" s="293"/>
      <c r="O105" s="274"/>
      <c r="P105" s="273"/>
      <c r="Q105" s="293"/>
      <c r="R105" s="274"/>
      <c r="S105" s="273"/>
      <c r="T105" s="293"/>
      <c r="U105" s="293"/>
      <c r="V105" s="274"/>
      <c r="W105" s="281"/>
      <c r="X105" s="282"/>
      <c r="Y105" s="283"/>
      <c r="Z105" s="281"/>
      <c r="AA105" s="283"/>
      <c r="AB105" s="268"/>
      <c r="AC105" s="270"/>
      <c r="AD105" s="273"/>
      <c r="AE105" s="274"/>
      <c r="AF105" s="273"/>
      <c r="AG105" s="274"/>
      <c r="AH105" s="278"/>
      <c r="AI105" s="279"/>
      <c r="AJ105" s="280"/>
      <c r="AK105" s="273"/>
      <c r="AL105" s="308"/>
    </row>
    <row r="106" spans="1:38" ht="28.5" customHeight="1" x14ac:dyDescent="0.3">
      <c r="A106" s="146">
        <v>40</v>
      </c>
      <c r="B106" s="147"/>
      <c r="C106" s="269" t="s">
        <v>65</v>
      </c>
      <c r="D106" s="269"/>
      <c r="E106" s="284">
        <v>56</v>
      </c>
      <c r="F106" s="286"/>
      <c r="G106" s="287"/>
      <c r="H106" s="288"/>
      <c r="I106" s="271">
        <v>600</v>
      </c>
      <c r="J106" s="292"/>
      <c r="K106" s="292"/>
      <c r="L106" s="292"/>
      <c r="M106" s="292"/>
      <c r="N106" s="292"/>
      <c r="O106" s="272"/>
      <c r="P106" s="271">
        <v>660</v>
      </c>
      <c r="Q106" s="292"/>
      <c r="R106" s="272"/>
      <c r="S106" s="271">
        <v>590</v>
      </c>
      <c r="T106" s="292"/>
      <c r="U106" s="292"/>
      <c r="V106" s="272"/>
      <c r="W106" s="265"/>
      <c r="X106" s="294"/>
      <c r="Y106" s="266"/>
      <c r="Z106" s="265"/>
      <c r="AA106" s="266"/>
      <c r="AB106" s="267">
        <f>ROUNDDOWN(AVERAGE(I106,P106,S106,W106,Z106),2)</f>
        <v>616.66</v>
      </c>
      <c r="AC106" s="269"/>
      <c r="AD106" s="271">
        <f>STDEV(I106,P106,S106,W106,Z106)</f>
        <v>37.859388972001824</v>
      </c>
      <c r="AE106" s="272"/>
      <c r="AF106" s="271">
        <f>AD106/AB106*100</f>
        <v>6.139426746019172</v>
      </c>
      <c r="AG106" s="272"/>
      <c r="AH106" s="275">
        <f>AB106*E106</f>
        <v>34532.959999999999</v>
      </c>
      <c r="AI106" s="276"/>
      <c r="AJ106" s="277"/>
      <c r="AK106" s="271">
        <f>ROUNDDOWN(AB106,2)</f>
        <v>616.66</v>
      </c>
      <c r="AL106" s="308"/>
    </row>
    <row r="107" spans="1:38" ht="28.5" customHeight="1" x14ac:dyDescent="0.3">
      <c r="A107" s="150"/>
      <c r="B107" s="151"/>
      <c r="C107" s="270"/>
      <c r="D107" s="270"/>
      <c r="E107" s="285"/>
      <c r="F107" s="289"/>
      <c r="G107" s="290"/>
      <c r="H107" s="291"/>
      <c r="I107" s="273"/>
      <c r="J107" s="293"/>
      <c r="K107" s="293"/>
      <c r="L107" s="293"/>
      <c r="M107" s="293"/>
      <c r="N107" s="293"/>
      <c r="O107" s="274"/>
      <c r="P107" s="273"/>
      <c r="Q107" s="293"/>
      <c r="R107" s="274"/>
      <c r="S107" s="273"/>
      <c r="T107" s="293"/>
      <c r="U107" s="293"/>
      <c r="V107" s="274"/>
      <c r="W107" s="281"/>
      <c r="X107" s="282"/>
      <c r="Y107" s="283"/>
      <c r="Z107" s="281"/>
      <c r="AA107" s="283"/>
      <c r="AB107" s="268"/>
      <c r="AC107" s="270"/>
      <c r="AD107" s="273"/>
      <c r="AE107" s="274"/>
      <c r="AF107" s="273"/>
      <c r="AG107" s="274"/>
      <c r="AH107" s="278"/>
      <c r="AI107" s="279"/>
      <c r="AJ107" s="280"/>
      <c r="AK107" s="273"/>
      <c r="AL107" s="308"/>
    </row>
    <row r="108" spans="1:38" ht="28.5" customHeight="1" x14ac:dyDescent="0.3">
      <c r="A108" s="297">
        <v>41</v>
      </c>
      <c r="B108" s="297"/>
      <c r="C108" s="269" t="s">
        <v>66</v>
      </c>
      <c r="D108" s="269"/>
      <c r="E108" s="284">
        <v>25</v>
      </c>
      <c r="F108" s="286"/>
      <c r="G108" s="287"/>
      <c r="H108" s="288"/>
      <c r="I108" s="271">
        <v>1200</v>
      </c>
      <c r="J108" s="292"/>
      <c r="K108" s="292"/>
      <c r="L108" s="292"/>
      <c r="M108" s="292"/>
      <c r="N108" s="292"/>
      <c r="O108" s="272"/>
      <c r="P108" s="271">
        <v>1300</v>
      </c>
      <c r="Q108" s="292"/>
      <c r="R108" s="272"/>
      <c r="S108" s="271">
        <v>1400</v>
      </c>
      <c r="T108" s="292"/>
      <c r="U108" s="292"/>
      <c r="V108" s="272"/>
      <c r="W108" s="265"/>
      <c r="X108" s="294"/>
      <c r="Y108" s="266"/>
      <c r="Z108" s="265"/>
      <c r="AA108" s="266"/>
      <c r="AB108" s="267">
        <f>ROUNDDOWN(AVERAGE(I108,P108,S108,W108,Z108),2)</f>
        <v>1300</v>
      </c>
      <c r="AC108" s="269"/>
      <c r="AD108" s="271">
        <f>STDEV(I108,P108,S108,W108,Z108)</f>
        <v>100</v>
      </c>
      <c r="AE108" s="272"/>
      <c r="AF108" s="271">
        <f>AD108/AB108*100</f>
        <v>7.6923076923076925</v>
      </c>
      <c r="AG108" s="272"/>
      <c r="AH108" s="275">
        <f>AB108*E108</f>
        <v>32500</v>
      </c>
      <c r="AI108" s="276"/>
      <c r="AJ108" s="277"/>
      <c r="AK108" s="271">
        <f>ROUNDDOWN(AB108,2)</f>
        <v>1300</v>
      </c>
      <c r="AL108" s="308"/>
    </row>
    <row r="109" spans="1:38" ht="28.5" customHeight="1" x14ac:dyDescent="0.3">
      <c r="A109" s="297"/>
      <c r="B109" s="297"/>
      <c r="C109" s="270"/>
      <c r="D109" s="270"/>
      <c r="E109" s="285"/>
      <c r="F109" s="289"/>
      <c r="G109" s="290"/>
      <c r="H109" s="291"/>
      <c r="I109" s="273"/>
      <c r="J109" s="293"/>
      <c r="K109" s="293"/>
      <c r="L109" s="293"/>
      <c r="M109" s="293"/>
      <c r="N109" s="293"/>
      <c r="O109" s="274"/>
      <c r="P109" s="273"/>
      <c r="Q109" s="293"/>
      <c r="R109" s="274"/>
      <c r="S109" s="273"/>
      <c r="T109" s="293"/>
      <c r="U109" s="293"/>
      <c r="V109" s="274"/>
      <c r="W109" s="281"/>
      <c r="X109" s="282"/>
      <c r="Y109" s="283"/>
      <c r="Z109" s="281"/>
      <c r="AA109" s="283"/>
      <c r="AB109" s="268"/>
      <c r="AC109" s="270"/>
      <c r="AD109" s="273"/>
      <c r="AE109" s="274"/>
      <c r="AF109" s="273"/>
      <c r="AG109" s="274"/>
      <c r="AH109" s="278"/>
      <c r="AI109" s="279"/>
      <c r="AJ109" s="280"/>
      <c r="AK109" s="273"/>
      <c r="AL109" s="308"/>
    </row>
    <row r="110" spans="1:38" ht="28.5" customHeight="1" x14ac:dyDescent="0.3">
      <c r="A110" s="146">
        <v>42</v>
      </c>
      <c r="B110" s="147"/>
      <c r="C110" s="269" t="s">
        <v>67</v>
      </c>
      <c r="D110" s="269"/>
      <c r="E110" s="284">
        <v>25</v>
      </c>
      <c r="F110" s="286"/>
      <c r="G110" s="287"/>
      <c r="H110" s="288"/>
      <c r="I110" s="271">
        <v>340</v>
      </c>
      <c r="J110" s="292"/>
      <c r="K110" s="292"/>
      <c r="L110" s="292"/>
      <c r="M110" s="292"/>
      <c r="N110" s="292"/>
      <c r="O110" s="272"/>
      <c r="P110" s="271">
        <v>290</v>
      </c>
      <c r="Q110" s="292"/>
      <c r="R110" s="272"/>
      <c r="S110" s="271">
        <v>320</v>
      </c>
      <c r="T110" s="292"/>
      <c r="U110" s="292"/>
      <c r="V110" s="272"/>
      <c r="W110" s="265"/>
      <c r="X110" s="294"/>
      <c r="Y110" s="266"/>
      <c r="Z110" s="265"/>
      <c r="AA110" s="266"/>
      <c r="AB110" s="267">
        <f>ROUNDDOWN(AVERAGE(I110,P110,S110,W110,Z110),2)</f>
        <v>316.66000000000003</v>
      </c>
      <c r="AC110" s="269"/>
      <c r="AD110" s="271">
        <f>STDEV(I110,P110,S110,W110,Z110)</f>
        <v>25.166114784235834</v>
      </c>
      <c r="AE110" s="272"/>
      <c r="AF110" s="271">
        <f>AD110/AB110*100</f>
        <v>7.947361455263005</v>
      </c>
      <c r="AG110" s="272"/>
      <c r="AH110" s="275">
        <f>AB110*E110</f>
        <v>7916.5000000000009</v>
      </c>
      <c r="AI110" s="276"/>
      <c r="AJ110" s="277"/>
      <c r="AK110" s="271">
        <f>ROUNDDOWN(AB110,2)</f>
        <v>316.66000000000003</v>
      </c>
      <c r="AL110" s="308"/>
    </row>
    <row r="111" spans="1:38" ht="28.5" customHeight="1" x14ac:dyDescent="0.3">
      <c r="A111" s="150"/>
      <c r="B111" s="151"/>
      <c r="C111" s="270"/>
      <c r="D111" s="270"/>
      <c r="E111" s="285"/>
      <c r="F111" s="289"/>
      <c r="G111" s="290"/>
      <c r="H111" s="291"/>
      <c r="I111" s="273"/>
      <c r="J111" s="293"/>
      <c r="K111" s="293"/>
      <c r="L111" s="293"/>
      <c r="M111" s="293"/>
      <c r="N111" s="293"/>
      <c r="O111" s="274"/>
      <c r="P111" s="273"/>
      <c r="Q111" s="293"/>
      <c r="R111" s="274"/>
      <c r="S111" s="273"/>
      <c r="T111" s="293"/>
      <c r="U111" s="293"/>
      <c r="V111" s="274"/>
      <c r="W111" s="281"/>
      <c r="X111" s="282"/>
      <c r="Y111" s="283"/>
      <c r="Z111" s="281"/>
      <c r="AA111" s="283"/>
      <c r="AB111" s="268"/>
      <c r="AC111" s="270"/>
      <c r="AD111" s="273"/>
      <c r="AE111" s="274"/>
      <c r="AF111" s="273"/>
      <c r="AG111" s="274"/>
      <c r="AH111" s="278"/>
      <c r="AI111" s="279"/>
      <c r="AJ111" s="280"/>
      <c r="AK111" s="273"/>
      <c r="AL111" s="308"/>
    </row>
    <row r="112" spans="1:38" ht="28.5" customHeight="1" x14ac:dyDescent="0.3">
      <c r="A112" s="297">
        <v>43</v>
      </c>
      <c r="B112" s="297"/>
      <c r="C112" s="269" t="s">
        <v>68</v>
      </c>
      <c r="D112" s="269"/>
      <c r="E112" s="284">
        <v>81</v>
      </c>
      <c r="F112" s="286"/>
      <c r="G112" s="287"/>
      <c r="H112" s="288"/>
      <c r="I112" s="271">
        <v>699</v>
      </c>
      <c r="J112" s="292"/>
      <c r="K112" s="292"/>
      <c r="L112" s="292"/>
      <c r="M112" s="292"/>
      <c r="N112" s="292"/>
      <c r="O112" s="272"/>
      <c r="P112" s="271">
        <v>625</v>
      </c>
      <c r="Q112" s="292"/>
      <c r="R112" s="272"/>
      <c r="S112" s="271">
        <v>589</v>
      </c>
      <c r="T112" s="292"/>
      <c r="U112" s="292"/>
      <c r="V112" s="272"/>
      <c r="W112" s="265"/>
      <c r="X112" s="294"/>
      <c r="Y112" s="266"/>
      <c r="Z112" s="265"/>
      <c r="AA112" s="266"/>
      <c r="AB112" s="267">
        <f>ROUNDDOWN(AVERAGE(I112,P112,S112,W112,Z112),2)</f>
        <v>637.66</v>
      </c>
      <c r="AC112" s="269"/>
      <c r="AD112" s="271">
        <f>STDEV(I112,P112,S112,W112,Z112)</f>
        <v>56.083271421461617</v>
      </c>
      <c r="AE112" s="272"/>
      <c r="AF112" s="271">
        <f>AD112/AB112*100</f>
        <v>8.7951684944110688</v>
      </c>
      <c r="AG112" s="272"/>
      <c r="AH112" s="275">
        <f>AB112*E112</f>
        <v>51650.46</v>
      </c>
      <c r="AI112" s="276"/>
      <c r="AJ112" s="277"/>
      <c r="AK112" s="271">
        <f>ROUNDDOWN(AB112,2)</f>
        <v>637.66</v>
      </c>
      <c r="AL112" s="308"/>
    </row>
    <row r="113" spans="1:38" ht="28.5" customHeight="1" x14ac:dyDescent="0.3">
      <c r="A113" s="297"/>
      <c r="B113" s="297"/>
      <c r="C113" s="270"/>
      <c r="D113" s="270"/>
      <c r="E113" s="285"/>
      <c r="F113" s="289"/>
      <c r="G113" s="290"/>
      <c r="H113" s="291"/>
      <c r="I113" s="273"/>
      <c r="J113" s="293"/>
      <c r="K113" s="293"/>
      <c r="L113" s="293"/>
      <c r="M113" s="293"/>
      <c r="N113" s="293"/>
      <c r="O113" s="274"/>
      <c r="P113" s="273"/>
      <c r="Q113" s="293"/>
      <c r="R113" s="274"/>
      <c r="S113" s="273"/>
      <c r="T113" s="293"/>
      <c r="U113" s="293"/>
      <c r="V113" s="274"/>
      <c r="W113" s="281"/>
      <c r="X113" s="282"/>
      <c r="Y113" s="283"/>
      <c r="Z113" s="281"/>
      <c r="AA113" s="283"/>
      <c r="AB113" s="268"/>
      <c r="AC113" s="270"/>
      <c r="AD113" s="273"/>
      <c r="AE113" s="274"/>
      <c r="AF113" s="273"/>
      <c r="AG113" s="274"/>
      <c r="AH113" s="278"/>
      <c r="AI113" s="279"/>
      <c r="AJ113" s="280"/>
      <c r="AK113" s="273"/>
      <c r="AL113" s="308"/>
    </row>
    <row r="114" spans="1:38" ht="28.5" customHeight="1" x14ac:dyDescent="0.3">
      <c r="A114" s="146">
        <v>44</v>
      </c>
      <c r="B114" s="147"/>
      <c r="C114" s="269" t="s">
        <v>69</v>
      </c>
      <c r="D114" s="269"/>
      <c r="E114" s="284">
        <v>26</v>
      </c>
      <c r="F114" s="286"/>
      <c r="G114" s="287"/>
      <c r="H114" s="288"/>
      <c r="I114" s="271">
        <v>1000</v>
      </c>
      <c r="J114" s="292"/>
      <c r="K114" s="292"/>
      <c r="L114" s="292"/>
      <c r="M114" s="292"/>
      <c r="N114" s="292"/>
      <c r="O114" s="272"/>
      <c r="P114" s="271">
        <v>900</v>
      </c>
      <c r="Q114" s="292"/>
      <c r="R114" s="272"/>
      <c r="S114" s="271">
        <v>1100</v>
      </c>
      <c r="T114" s="292"/>
      <c r="U114" s="292"/>
      <c r="V114" s="272"/>
      <c r="W114" s="265"/>
      <c r="X114" s="294"/>
      <c r="Y114" s="266"/>
      <c r="Z114" s="265"/>
      <c r="AA114" s="266"/>
      <c r="AB114" s="267">
        <f>ROUNDDOWN(AVERAGE(I114,P114,S114,W114,Z114),2)</f>
        <v>1000</v>
      </c>
      <c r="AC114" s="269"/>
      <c r="AD114" s="271">
        <f>STDEV(I114,P114,S114,W114,Z114)</f>
        <v>100</v>
      </c>
      <c r="AE114" s="272"/>
      <c r="AF114" s="271">
        <f>AD114/AB114*100</f>
        <v>10</v>
      </c>
      <c r="AG114" s="272"/>
      <c r="AH114" s="275">
        <f>AB114*E114</f>
        <v>26000</v>
      </c>
      <c r="AI114" s="276"/>
      <c r="AJ114" s="277"/>
      <c r="AK114" s="271">
        <f>ROUNDDOWN(AB114,2)</f>
        <v>1000</v>
      </c>
      <c r="AL114" s="308"/>
    </row>
    <row r="115" spans="1:38" ht="28.5" customHeight="1" x14ac:dyDescent="0.3">
      <c r="A115" s="150"/>
      <c r="B115" s="151"/>
      <c r="C115" s="270"/>
      <c r="D115" s="270"/>
      <c r="E115" s="285"/>
      <c r="F115" s="289"/>
      <c r="G115" s="290"/>
      <c r="H115" s="291"/>
      <c r="I115" s="273"/>
      <c r="J115" s="293"/>
      <c r="K115" s="293"/>
      <c r="L115" s="293"/>
      <c r="M115" s="293"/>
      <c r="N115" s="293"/>
      <c r="O115" s="274"/>
      <c r="P115" s="273"/>
      <c r="Q115" s="293"/>
      <c r="R115" s="274"/>
      <c r="S115" s="273"/>
      <c r="T115" s="293"/>
      <c r="U115" s="293"/>
      <c r="V115" s="274"/>
      <c r="W115" s="281"/>
      <c r="X115" s="282"/>
      <c r="Y115" s="283"/>
      <c r="Z115" s="281"/>
      <c r="AA115" s="283"/>
      <c r="AB115" s="268"/>
      <c r="AC115" s="270"/>
      <c r="AD115" s="273"/>
      <c r="AE115" s="274"/>
      <c r="AF115" s="273"/>
      <c r="AG115" s="274"/>
      <c r="AH115" s="278"/>
      <c r="AI115" s="279"/>
      <c r="AJ115" s="280"/>
      <c r="AK115" s="273"/>
      <c r="AL115" s="308"/>
    </row>
    <row r="116" spans="1:38" ht="28.5" customHeight="1" x14ac:dyDescent="0.3">
      <c r="A116" s="297">
        <v>45</v>
      </c>
      <c r="B116" s="297"/>
      <c r="C116" s="269" t="s">
        <v>70</v>
      </c>
      <c r="D116" s="269"/>
      <c r="E116" s="284">
        <v>260</v>
      </c>
      <c r="F116" s="286"/>
      <c r="G116" s="287"/>
      <c r="H116" s="288"/>
      <c r="I116" s="271">
        <v>450</v>
      </c>
      <c r="J116" s="292"/>
      <c r="K116" s="292"/>
      <c r="L116" s="292"/>
      <c r="M116" s="292"/>
      <c r="N116" s="292"/>
      <c r="O116" s="272"/>
      <c r="P116" s="271">
        <v>550</v>
      </c>
      <c r="Q116" s="292"/>
      <c r="R116" s="272"/>
      <c r="S116" s="271">
        <v>500</v>
      </c>
      <c r="T116" s="292"/>
      <c r="U116" s="292"/>
      <c r="V116" s="272"/>
      <c r="W116" s="265"/>
      <c r="X116" s="294"/>
      <c r="Y116" s="266"/>
      <c r="Z116" s="265"/>
      <c r="AA116" s="266"/>
      <c r="AB116" s="267">
        <f>ROUNDDOWN(AVERAGE(I116,P116,S116,W116,Z116),2)</f>
        <v>500</v>
      </c>
      <c r="AC116" s="269"/>
      <c r="AD116" s="271">
        <f>STDEV(I116,P116,S116,W116,Z116)</f>
        <v>50</v>
      </c>
      <c r="AE116" s="272"/>
      <c r="AF116" s="271">
        <f>AD116/AB116*100</f>
        <v>10</v>
      </c>
      <c r="AG116" s="272"/>
      <c r="AH116" s="275">
        <f>AB116*E116</f>
        <v>130000</v>
      </c>
      <c r="AI116" s="276"/>
      <c r="AJ116" s="277"/>
      <c r="AK116" s="271">
        <f>ROUNDDOWN(AB116,2)</f>
        <v>500</v>
      </c>
      <c r="AL116" s="308"/>
    </row>
    <row r="117" spans="1:38" ht="28.5" customHeight="1" x14ac:dyDescent="0.3">
      <c r="A117" s="297"/>
      <c r="B117" s="297"/>
      <c r="C117" s="270"/>
      <c r="D117" s="270"/>
      <c r="E117" s="285"/>
      <c r="F117" s="289"/>
      <c r="G117" s="290"/>
      <c r="H117" s="291"/>
      <c r="I117" s="273"/>
      <c r="J117" s="293"/>
      <c r="K117" s="293"/>
      <c r="L117" s="293"/>
      <c r="M117" s="293"/>
      <c r="N117" s="293"/>
      <c r="O117" s="274"/>
      <c r="P117" s="273"/>
      <c r="Q117" s="293"/>
      <c r="R117" s="274"/>
      <c r="S117" s="273"/>
      <c r="T117" s="293"/>
      <c r="U117" s="293"/>
      <c r="V117" s="274"/>
      <c r="W117" s="281"/>
      <c r="X117" s="282"/>
      <c r="Y117" s="283"/>
      <c r="Z117" s="281"/>
      <c r="AA117" s="283"/>
      <c r="AB117" s="268"/>
      <c r="AC117" s="270"/>
      <c r="AD117" s="273"/>
      <c r="AE117" s="274"/>
      <c r="AF117" s="273"/>
      <c r="AG117" s="274"/>
      <c r="AH117" s="278"/>
      <c r="AI117" s="279"/>
      <c r="AJ117" s="280"/>
      <c r="AK117" s="273"/>
      <c r="AL117" s="308"/>
    </row>
    <row r="118" spans="1:38" ht="28.5" customHeight="1" x14ac:dyDescent="0.3">
      <c r="A118" s="146">
        <v>46</v>
      </c>
      <c r="B118" s="147"/>
      <c r="C118" s="186" t="s">
        <v>71</v>
      </c>
      <c r="D118" s="186"/>
      <c r="E118" s="254">
        <v>22</v>
      </c>
      <c r="F118" s="256"/>
      <c r="G118" s="257"/>
      <c r="H118" s="258"/>
      <c r="I118" s="240">
        <v>40990</v>
      </c>
      <c r="J118" s="262"/>
      <c r="K118" s="262"/>
      <c r="L118" s="262"/>
      <c r="M118" s="262"/>
      <c r="N118" s="262"/>
      <c r="O118" s="241"/>
      <c r="P118" s="240">
        <v>39000</v>
      </c>
      <c r="Q118" s="262"/>
      <c r="R118" s="241"/>
      <c r="S118" s="240">
        <v>40000</v>
      </c>
      <c r="T118" s="262"/>
      <c r="U118" s="262"/>
      <c r="V118" s="241"/>
      <c r="W118" s="236"/>
      <c r="X118" s="264"/>
      <c r="Y118" s="237"/>
      <c r="Z118" s="236"/>
      <c r="AA118" s="237"/>
      <c r="AB118" s="238">
        <f>ROUNDDOWN(AVERAGE(I118,P118,S118,W118,Z118),2)</f>
        <v>39996.660000000003</v>
      </c>
      <c r="AC118" s="186"/>
      <c r="AD118" s="240">
        <f>STDEV(I118,P118,S118,W118,Z118)</f>
        <v>995.00418759587808</v>
      </c>
      <c r="AE118" s="241"/>
      <c r="AF118" s="240">
        <f>AD118/AB118*100</f>
        <v>2.487718193458849</v>
      </c>
      <c r="AG118" s="241"/>
      <c r="AH118" s="244">
        <f>AB118*E118</f>
        <v>879926.52</v>
      </c>
      <c r="AI118" s="245"/>
      <c r="AJ118" s="246"/>
      <c r="AK118" s="240">
        <f>ROUNDDOWN(AB118,2)</f>
        <v>39996.660000000003</v>
      </c>
      <c r="AL118" s="309">
        <f>SUM(AH118:AJ145)</f>
        <v>1400851.3299999998</v>
      </c>
    </row>
    <row r="119" spans="1:38" ht="28.5" customHeight="1" x14ac:dyDescent="0.3">
      <c r="A119" s="150"/>
      <c r="B119" s="151"/>
      <c r="C119" s="187"/>
      <c r="D119" s="187"/>
      <c r="E119" s="255"/>
      <c r="F119" s="259"/>
      <c r="G119" s="260"/>
      <c r="H119" s="261"/>
      <c r="I119" s="242"/>
      <c r="J119" s="263"/>
      <c r="K119" s="263"/>
      <c r="L119" s="263"/>
      <c r="M119" s="263"/>
      <c r="N119" s="263"/>
      <c r="O119" s="243"/>
      <c r="P119" s="242"/>
      <c r="Q119" s="263"/>
      <c r="R119" s="243"/>
      <c r="S119" s="242"/>
      <c r="T119" s="263"/>
      <c r="U119" s="263"/>
      <c r="V119" s="243"/>
      <c r="W119" s="251"/>
      <c r="X119" s="252"/>
      <c r="Y119" s="253"/>
      <c r="Z119" s="251"/>
      <c r="AA119" s="253"/>
      <c r="AB119" s="239"/>
      <c r="AC119" s="187"/>
      <c r="AD119" s="242"/>
      <c r="AE119" s="243"/>
      <c r="AF119" s="242"/>
      <c r="AG119" s="243"/>
      <c r="AH119" s="247"/>
      <c r="AI119" s="248"/>
      <c r="AJ119" s="249"/>
      <c r="AK119" s="242"/>
      <c r="AL119" s="310"/>
    </row>
    <row r="120" spans="1:38" ht="28.5" customHeight="1" x14ac:dyDescent="0.3">
      <c r="A120" s="297">
        <v>47</v>
      </c>
      <c r="B120" s="297"/>
      <c r="C120" s="186" t="s">
        <v>72</v>
      </c>
      <c r="D120" s="186"/>
      <c r="E120" s="254">
        <v>20</v>
      </c>
      <c r="F120" s="256"/>
      <c r="G120" s="257"/>
      <c r="H120" s="258"/>
      <c r="I120" s="240">
        <v>4990</v>
      </c>
      <c r="J120" s="262"/>
      <c r="K120" s="262"/>
      <c r="L120" s="262"/>
      <c r="M120" s="262"/>
      <c r="N120" s="262"/>
      <c r="O120" s="241"/>
      <c r="P120" s="240">
        <v>5000</v>
      </c>
      <c r="Q120" s="262"/>
      <c r="R120" s="241"/>
      <c r="S120" s="240">
        <v>4750</v>
      </c>
      <c r="T120" s="262"/>
      <c r="U120" s="262"/>
      <c r="V120" s="241"/>
      <c r="W120" s="236"/>
      <c r="X120" s="264"/>
      <c r="Y120" s="237"/>
      <c r="Z120" s="236"/>
      <c r="AA120" s="237"/>
      <c r="AB120" s="238">
        <f>ROUNDDOWN(AVERAGE(I120,P120,S120,W120,Z120),2)</f>
        <v>4913.33</v>
      </c>
      <c r="AC120" s="186"/>
      <c r="AD120" s="240">
        <f>STDEV(I120,P120,S120,W120,Z120)</f>
        <v>141.53915830374766</v>
      </c>
      <c r="AE120" s="241"/>
      <c r="AF120" s="240">
        <f>AD120/AB120*100</f>
        <v>2.8807175236295479</v>
      </c>
      <c r="AG120" s="241"/>
      <c r="AH120" s="244">
        <f>AB120*E120</f>
        <v>98266.6</v>
      </c>
      <c r="AI120" s="245"/>
      <c r="AJ120" s="246"/>
      <c r="AK120" s="240">
        <f>ROUNDDOWN(AB120,2)</f>
        <v>4913.33</v>
      </c>
      <c r="AL120" s="310"/>
    </row>
    <row r="121" spans="1:38" ht="28.5" customHeight="1" x14ac:dyDescent="0.3">
      <c r="A121" s="297"/>
      <c r="B121" s="297"/>
      <c r="C121" s="187"/>
      <c r="D121" s="187"/>
      <c r="E121" s="255"/>
      <c r="F121" s="259"/>
      <c r="G121" s="260"/>
      <c r="H121" s="261"/>
      <c r="I121" s="242"/>
      <c r="J121" s="263"/>
      <c r="K121" s="263"/>
      <c r="L121" s="263"/>
      <c r="M121" s="263"/>
      <c r="N121" s="263"/>
      <c r="O121" s="243"/>
      <c r="P121" s="242"/>
      <c r="Q121" s="263"/>
      <c r="R121" s="243"/>
      <c r="S121" s="242"/>
      <c r="T121" s="263"/>
      <c r="U121" s="263"/>
      <c r="V121" s="243"/>
      <c r="W121" s="251"/>
      <c r="X121" s="252"/>
      <c r="Y121" s="253"/>
      <c r="Z121" s="251"/>
      <c r="AA121" s="253"/>
      <c r="AB121" s="239"/>
      <c r="AC121" s="187"/>
      <c r="AD121" s="242"/>
      <c r="AE121" s="243"/>
      <c r="AF121" s="242"/>
      <c r="AG121" s="243"/>
      <c r="AH121" s="247"/>
      <c r="AI121" s="248"/>
      <c r="AJ121" s="249"/>
      <c r="AK121" s="242"/>
      <c r="AL121" s="310"/>
    </row>
    <row r="122" spans="1:38" ht="28.5" customHeight="1" x14ac:dyDescent="0.3">
      <c r="A122" s="146">
        <v>48</v>
      </c>
      <c r="B122" s="147"/>
      <c r="C122" s="186" t="s">
        <v>73</v>
      </c>
      <c r="D122" s="186"/>
      <c r="E122" s="254">
        <v>12</v>
      </c>
      <c r="F122" s="256"/>
      <c r="G122" s="257"/>
      <c r="H122" s="258"/>
      <c r="I122" s="240">
        <v>11000</v>
      </c>
      <c r="J122" s="262"/>
      <c r="K122" s="262"/>
      <c r="L122" s="262"/>
      <c r="M122" s="262"/>
      <c r="N122" s="262"/>
      <c r="O122" s="241"/>
      <c r="P122" s="240">
        <v>11600</v>
      </c>
      <c r="Q122" s="262"/>
      <c r="R122" s="241"/>
      <c r="S122" s="240">
        <v>11500</v>
      </c>
      <c r="T122" s="262"/>
      <c r="U122" s="262"/>
      <c r="V122" s="241"/>
      <c r="W122" s="236"/>
      <c r="X122" s="264"/>
      <c r="Y122" s="237"/>
      <c r="Z122" s="236"/>
      <c r="AA122" s="237"/>
      <c r="AB122" s="238">
        <f>ROUNDDOWN(AVERAGE(I122,P122,S122,W122,Z122),2)</f>
        <v>11366.66</v>
      </c>
      <c r="AC122" s="186"/>
      <c r="AD122" s="240">
        <f>STDEV(I122,P122,S122,W122,Z122)</f>
        <v>321.45502536643187</v>
      </c>
      <c r="AE122" s="241"/>
      <c r="AF122" s="240">
        <f>AD122/AB122*100</f>
        <v>2.8280517352188936</v>
      </c>
      <c r="AG122" s="241"/>
      <c r="AH122" s="244">
        <f>AB122*E122</f>
        <v>136399.91999999998</v>
      </c>
      <c r="AI122" s="245"/>
      <c r="AJ122" s="246"/>
      <c r="AK122" s="240">
        <f>ROUNDDOWN(AB122,2)</f>
        <v>11366.66</v>
      </c>
      <c r="AL122" s="310"/>
    </row>
    <row r="123" spans="1:38" ht="28.5" customHeight="1" x14ac:dyDescent="0.3">
      <c r="A123" s="150"/>
      <c r="B123" s="151"/>
      <c r="C123" s="187"/>
      <c r="D123" s="187"/>
      <c r="E123" s="255"/>
      <c r="F123" s="259"/>
      <c r="G123" s="260"/>
      <c r="H123" s="261"/>
      <c r="I123" s="242"/>
      <c r="J123" s="263"/>
      <c r="K123" s="263"/>
      <c r="L123" s="263"/>
      <c r="M123" s="263"/>
      <c r="N123" s="263"/>
      <c r="O123" s="243"/>
      <c r="P123" s="242"/>
      <c r="Q123" s="263"/>
      <c r="R123" s="243"/>
      <c r="S123" s="242"/>
      <c r="T123" s="263"/>
      <c r="U123" s="263"/>
      <c r="V123" s="243"/>
      <c r="W123" s="251"/>
      <c r="X123" s="252"/>
      <c r="Y123" s="253"/>
      <c r="Z123" s="251"/>
      <c r="AA123" s="253"/>
      <c r="AB123" s="239"/>
      <c r="AC123" s="187"/>
      <c r="AD123" s="242"/>
      <c r="AE123" s="243"/>
      <c r="AF123" s="242"/>
      <c r="AG123" s="243"/>
      <c r="AH123" s="247"/>
      <c r="AI123" s="248"/>
      <c r="AJ123" s="249"/>
      <c r="AK123" s="242"/>
      <c r="AL123" s="310"/>
    </row>
    <row r="124" spans="1:38" ht="28.5" customHeight="1" x14ac:dyDescent="0.3">
      <c r="A124" s="297">
        <v>49</v>
      </c>
      <c r="B124" s="297"/>
      <c r="C124" s="186" t="s">
        <v>74</v>
      </c>
      <c r="D124" s="186"/>
      <c r="E124" s="254">
        <v>12</v>
      </c>
      <c r="F124" s="256"/>
      <c r="G124" s="257"/>
      <c r="H124" s="258"/>
      <c r="I124" s="240">
        <v>980</v>
      </c>
      <c r="J124" s="262"/>
      <c r="K124" s="262"/>
      <c r="L124" s="262"/>
      <c r="M124" s="262"/>
      <c r="N124" s="262"/>
      <c r="O124" s="241"/>
      <c r="P124" s="240">
        <v>800</v>
      </c>
      <c r="Q124" s="262"/>
      <c r="R124" s="241"/>
      <c r="S124" s="240">
        <v>1000</v>
      </c>
      <c r="T124" s="262"/>
      <c r="U124" s="262"/>
      <c r="V124" s="241"/>
      <c r="W124" s="236"/>
      <c r="X124" s="264"/>
      <c r="Y124" s="237"/>
      <c r="Z124" s="236"/>
      <c r="AA124" s="237"/>
      <c r="AB124" s="238">
        <f>ROUNDDOWN(AVERAGE(I124,P124,S124,W124,Z124),2)</f>
        <v>926.66</v>
      </c>
      <c r="AC124" s="186"/>
      <c r="AD124" s="240">
        <f>STDEV(I124,P124,S124,W124,Z124)</f>
        <v>110.15141094572205</v>
      </c>
      <c r="AE124" s="241"/>
      <c r="AF124" s="240">
        <f>AD124/AB124*100</f>
        <v>11.886928425282418</v>
      </c>
      <c r="AG124" s="241"/>
      <c r="AH124" s="244">
        <f>AB124*E124</f>
        <v>11119.92</v>
      </c>
      <c r="AI124" s="245"/>
      <c r="AJ124" s="246"/>
      <c r="AK124" s="240">
        <f>ROUNDDOWN(AB124,2)</f>
        <v>926.66</v>
      </c>
      <c r="AL124" s="310"/>
    </row>
    <row r="125" spans="1:38" ht="28.5" customHeight="1" x14ac:dyDescent="0.3">
      <c r="A125" s="297"/>
      <c r="B125" s="297"/>
      <c r="C125" s="187"/>
      <c r="D125" s="187"/>
      <c r="E125" s="255"/>
      <c r="F125" s="259"/>
      <c r="G125" s="260"/>
      <c r="H125" s="261"/>
      <c r="I125" s="242"/>
      <c r="J125" s="263"/>
      <c r="K125" s="263"/>
      <c r="L125" s="263"/>
      <c r="M125" s="263"/>
      <c r="N125" s="263"/>
      <c r="O125" s="243"/>
      <c r="P125" s="242"/>
      <c r="Q125" s="263"/>
      <c r="R125" s="243"/>
      <c r="S125" s="242"/>
      <c r="T125" s="263"/>
      <c r="U125" s="263"/>
      <c r="V125" s="243"/>
      <c r="W125" s="251"/>
      <c r="X125" s="252"/>
      <c r="Y125" s="253"/>
      <c r="Z125" s="251"/>
      <c r="AA125" s="253"/>
      <c r="AB125" s="239"/>
      <c r="AC125" s="187"/>
      <c r="AD125" s="242"/>
      <c r="AE125" s="243"/>
      <c r="AF125" s="242"/>
      <c r="AG125" s="243"/>
      <c r="AH125" s="247"/>
      <c r="AI125" s="248"/>
      <c r="AJ125" s="249"/>
      <c r="AK125" s="242"/>
      <c r="AL125" s="310"/>
    </row>
    <row r="126" spans="1:38" ht="28.5" customHeight="1" x14ac:dyDescent="0.3">
      <c r="A126" s="146">
        <v>50</v>
      </c>
      <c r="B126" s="147"/>
      <c r="C126" s="186" t="s">
        <v>75</v>
      </c>
      <c r="D126" s="186"/>
      <c r="E126" s="254">
        <v>96</v>
      </c>
      <c r="F126" s="256"/>
      <c r="G126" s="257"/>
      <c r="H126" s="258"/>
      <c r="I126" s="240">
        <v>60</v>
      </c>
      <c r="J126" s="262"/>
      <c r="K126" s="262"/>
      <c r="L126" s="262"/>
      <c r="M126" s="262"/>
      <c r="N126" s="262"/>
      <c r="O126" s="241"/>
      <c r="P126" s="240">
        <v>80</v>
      </c>
      <c r="Q126" s="262"/>
      <c r="R126" s="241"/>
      <c r="S126" s="240">
        <v>110</v>
      </c>
      <c r="T126" s="262"/>
      <c r="U126" s="262"/>
      <c r="V126" s="241"/>
      <c r="W126" s="236"/>
      <c r="X126" s="264"/>
      <c r="Y126" s="237"/>
      <c r="Z126" s="236"/>
      <c r="AA126" s="237"/>
      <c r="AB126" s="238">
        <f>ROUNDDOWN(AVERAGE(I126,P126,S126,W126,Z126),2)</f>
        <v>83.33</v>
      </c>
      <c r="AC126" s="186"/>
      <c r="AD126" s="240">
        <f>STDEV(I126,P126,S126,W126,Z126)</f>
        <v>25.166114784235845</v>
      </c>
      <c r="AE126" s="241"/>
      <c r="AF126" s="240">
        <f>AD126/AB126*100</f>
        <v>30.200545762913535</v>
      </c>
      <c r="AG126" s="241"/>
      <c r="AH126" s="244">
        <f>AB126*E126</f>
        <v>7999.68</v>
      </c>
      <c r="AI126" s="245"/>
      <c r="AJ126" s="246"/>
      <c r="AK126" s="240">
        <f>ROUNDDOWN(AB126,2)</f>
        <v>83.33</v>
      </c>
      <c r="AL126" s="310"/>
    </row>
    <row r="127" spans="1:38" ht="28.5" customHeight="1" x14ac:dyDescent="0.3">
      <c r="A127" s="150"/>
      <c r="B127" s="151"/>
      <c r="C127" s="187"/>
      <c r="D127" s="187"/>
      <c r="E127" s="255"/>
      <c r="F127" s="259"/>
      <c r="G127" s="260"/>
      <c r="H127" s="261"/>
      <c r="I127" s="242"/>
      <c r="J127" s="263"/>
      <c r="K127" s="263"/>
      <c r="L127" s="263"/>
      <c r="M127" s="263"/>
      <c r="N127" s="263"/>
      <c r="O127" s="243"/>
      <c r="P127" s="242"/>
      <c r="Q127" s="263"/>
      <c r="R127" s="243"/>
      <c r="S127" s="242"/>
      <c r="T127" s="263"/>
      <c r="U127" s="263"/>
      <c r="V127" s="243"/>
      <c r="W127" s="251"/>
      <c r="X127" s="252"/>
      <c r="Y127" s="253"/>
      <c r="Z127" s="251"/>
      <c r="AA127" s="253"/>
      <c r="AB127" s="239"/>
      <c r="AC127" s="187"/>
      <c r="AD127" s="242"/>
      <c r="AE127" s="243"/>
      <c r="AF127" s="242"/>
      <c r="AG127" s="243"/>
      <c r="AH127" s="247"/>
      <c r="AI127" s="248"/>
      <c r="AJ127" s="249"/>
      <c r="AK127" s="242"/>
      <c r="AL127" s="310"/>
    </row>
    <row r="128" spans="1:38" ht="28.5" customHeight="1" x14ac:dyDescent="0.3">
      <c r="A128" s="297">
        <v>51</v>
      </c>
      <c r="B128" s="297"/>
      <c r="C128" s="186" t="s">
        <v>76</v>
      </c>
      <c r="D128" s="186"/>
      <c r="E128" s="254">
        <v>200</v>
      </c>
      <c r="F128" s="256"/>
      <c r="G128" s="257"/>
      <c r="H128" s="258"/>
      <c r="I128" s="240">
        <v>650</v>
      </c>
      <c r="J128" s="262"/>
      <c r="K128" s="262"/>
      <c r="L128" s="262"/>
      <c r="M128" s="262"/>
      <c r="N128" s="262"/>
      <c r="O128" s="241"/>
      <c r="P128" s="240">
        <v>700</v>
      </c>
      <c r="Q128" s="262"/>
      <c r="R128" s="241"/>
      <c r="S128" s="240">
        <v>670</v>
      </c>
      <c r="T128" s="262"/>
      <c r="U128" s="262"/>
      <c r="V128" s="241"/>
      <c r="W128" s="236"/>
      <c r="X128" s="264"/>
      <c r="Y128" s="237"/>
      <c r="Z128" s="236"/>
      <c r="AA128" s="237"/>
      <c r="AB128" s="238">
        <f>ROUNDDOWN(AVERAGE(I128,P128,S128,W128,Z128),2)</f>
        <v>673.33</v>
      </c>
      <c r="AC128" s="186"/>
      <c r="AD128" s="240">
        <f>STDEV(I128,P128,S128,W128,Z128)</f>
        <v>25.16611478423583</v>
      </c>
      <c r="AE128" s="241"/>
      <c r="AF128" s="240">
        <f>AD128/AB128*100</f>
        <v>3.7375603024127591</v>
      </c>
      <c r="AG128" s="241"/>
      <c r="AH128" s="244">
        <f>AB128*E128</f>
        <v>134666</v>
      </c>
      <c r="AI128" s="245"/>
      <c r="AJ128" s="246"/>
      <c r="AK128" s="240">
        <f>ROUNDDOWN(AB128,2)</f>
        <v>673.33</v>
      </c>
      <c r="AL128" s="310"/>
    </row>
    <row r="129" spans="1:38" ht="28.5" customHeight="1" x14ac:dyDescent="0.3">
      <c r="A129" s="297"/>
      <c r="B129" s="297"/>
      <c r="C129" s="187"/>
      <c r="D129" s="187"/>
      <c r="E129" s="255"/>
      <c r="F129" s="259"/>
      <c r="G129" s="260"/>
      <c r="H129" s="261"/>
      <c r="I129" s="242"/>
      <c r="J129" s="263"/>
      <c r="K129" s="263"/>
      <c r="L129" s="263"/>
      <c r="M129" s="263"/>
      <c r="N129" s="263"/>
      <c r="O129" s="243"/>
      <c r="P129" s="242"/>
      <c r="Q129" s="263"/>
      <c r="R129" s="243"/>
      <c r="S129" s="242"/>
      <c r="T129" s="263"/>
      <c r="U129" s="263"/>
      <c r="V129" s="243"/>
      <c r="W129" s="251"/>
      <c r="X129" s="252"/>
      <c r="Y129" s="253"/>
      <c r="Z129" s="251"/>
      <c r="AA129" s="253"/>
      <c r="AB129" s="239"/>
      <c r="AC129" s="187"/>
      <c r="AD129" s="242"/>
      <c r="AE129" s="243"/>
      <c r="AF129" s="242"/>
      <c r="AG129" s="243"/>
      <c r="AH129" s="247"/>
      <c r="AI129" s="248"/>
      <c r="AJ129" s="249"/>
      <c r="AK129" s="242"/>
      <c r="AL129" s="310"/>
    </row>
    <row r="130" spans="1:38" ht="28.5" customHeight="1" x14ac:dyDescent="0.3">
      <c r="A130" s="146">
        <v>52</v>
      </c>
      <c r="B130" s="147"/>
      <c r="C130" s="186" t="s">
        <v>77</v>
      </c>
      <c r="D130" s="186"/>
      <c r="E130" s="254">
        <v>32</v>
      </c>
      <c r="F130" s="256"/>
      <c r="G130" s="257"/>
      <c r="H130" s="258"/>
      <c r="I130" s="240">
        <v>180</v>
      </c>
      <c r="J130" s="262"/>
      <c r="K130" s="262"/>
      <c r="L130" s="262"/>
      <c r="M130" s="262"/>
      <c r="N130" s="262"/>
      <c r="O130" s="241"/>
      <c r="P130" s="240">
        <v>250</v>
      </c>
      <c r="Q130" s="262"/>
      <c r="R130" s="241"/>
      <c r="S130" s="240">
        <v>290</v>
      </c>
      <c r="T130" s="262"/>
      <c r="U130" s="262"/>
      <c r="V130" s="241"/>
      <c r="W130" s="236"/>
      <c r="X130" s="264"/>
      <c r="Y130" s="237"/>
      <c r="Z130" s="236"/>
      <c r="AA130" s="237"/>
      <c r="AB130" s="238">
        <f>ROUNDDOWN(AVERAGE(I130,P130,S130,W130,Z130),2)</f>
        <v>240</v>
      </c>
      <c r="AC130" s="186"/>
      <c r="AD130" s="240">
        <f>STDEV(I130,P130,S130,W130,Z130)</f>
        <v>55.677643628300217</v>
      </c>
      <c r="AE130" s="241"/>
      <c r="AF130" s="240">
        <f>AD130/AB130*100</f>
        <v>23.199018178458424</v>
      </c>
      <c r="AG130" s="241"/>
      <c r="AH130" s="244">
        <f>AB130*E130</f>
        <v>7680</v>
      </c>
      <c r="AI130" s="245"/>
      <c r="AJ130" s="246"/>
      <c r="AK130" s="240">
        <f>ROUNDDOWN(AB130,2)</f>
        <v>240</v>
      </c>
      <c r="AL130" s="310"/>
    </row>
    <row r="131" spans="1:38" ht="28.5" customHeight="1" x14ac:dyDescent="0.3">
      <c r="A131" s="150"/>
      <c r="B131" s="151"/>
      <c r="C131" s="187"/>
      <c r="D131" s="187"/>
      <c r="E131" s="255"/>
      <c r="F131" s="259"/>
      <c r="G131" s="260"/>
      <c r="H131" s="261"/>
      <c r="I131" s="242"/>
      <c r="J131" s="263"/>
      <c r="K131" s="263"/>
      <c r="L131" s="263"/>
      <c r="M131" s="263"/>
      <c r="N131" s="263"/>
      <c r="O131" s="243"/>
      <c r="P131" s="242"/>
      <c r="Q131" s="263"/>
      <c r="R131" s="243"/>
      <c r="S131" s="242"/>
      <c r="T131" s="263"/>
      <c r="U131" s="263"/>
      <c r="V131" s="243"/>
      <c r="W131" s="251"/>
      <c r="X131" s="252"/>
      <c r="Y131" s="253"/>
      <c r="Z131" s="251"/>
      <c r="AA131" s="253"/>
      <c r="AB131" s="239"/>
      <c r="AC131" s="187"/>
      <c r="AD131" s="242"/>
      <c r="AE131" s="243"/>
      <c r="AF131" s="242"/>
      <c r="AG131" s="243"/>
      <c r="AH131" s="247"/>
      <c r="AI131" s="248"/>
      <c r="AJ131" s="249"/>
      <c r="AK131" s="242"/>
      <c r="AL131" s="310"/>
    </row>
    <row r="132" spans="1:38" ht="28.5" customHeight="1" x14ac:dyDescent="0.3">
      <c r="A132" s="297">
        <v>53</v>
      </c>
      <c r="B132" s="297"/>
      <c r="C132" s="186" t="s">
        <v>78</v>
      </c>
      <c r="D132" s="186"/>
      <c r="E132" s="254">
        <v>48</v>
      </c>
      <c r="F132" s="256"/>
      <c r="G132" s="257"/>
      <c r="H132" s="258"/>
      <c r="I132" s="240">
        <v>785</v>
      </c>
      <c r="J132" s="262"/>
      <c r="K132" s="262"/>
      <c r="L132" s="262"/>
      <c r="M132" s="262"/>
      <c r="N132" s="262"/>
      <c r="O132" s="241"/>
      <c r="P132" s="240">
        <v>1000</v>
      </c>
      <c r="Q132" s="262"/>
      <c r="R132" s="241"/>
      <c r="S132" s="240">
        <v>1400</v>
      </c>
      <c r="T132" s="262"/>
      <c r="U132" s="262"/>
      <c r="V132" s="241"/>
      <c r="W132" s="236"/>
      <c r="X132" s="264"/>
      <c r="Y132" s="237"/>
      <c r="Z132" s="236"/>
      <c r="AA132" s="237"/>
      <c r="AB132" s="238">
        <f>ROUNDDOWN(AVERAGE(I132,P132,S132,W132,Z132),2)</f>
        <v>1061.6600000000001</v>
      </c>
      <c r="AC132" s="186"/>
      <c r="AD132" s="240">
        <f>STDEV(I132,P132,S132,W132,Z132)</f>
        <v>312.10308126215807</v>
      </c>
      <c r="AE132" s="241"/>
      <c r="AF132" s="240">
        <f>AD132/AB132*100</f>
        <v>29.397649083714001</v>
      </c>
      <c r="AG132" s="241"/>
      <c r="AH132" s="244">
        <f>AB132*E132</f>
        <v>50959.680000000008</v>
      </c>
      <c r="AI132" s="245"/>
      <c r="AJ132" s="246"/>
      <c r="AK132" s="240">
        <f>ROUNDDOWN(AB132,2)</f>
        <v>1061.6600000000001</v>
      </c>
      <c r="AL132" s="310"/>
    </row>
    <row r="133" spans="1:38" ht="28.5" customHeight="1" x14ac:dyDescent="0.3">
      <c r="A133" s="297"/>
      <c r="B133" s="297"/>
      <c r="C133" s="187"/>
      <c r="D133" s="187"/>
      <c r="E133" s="255"/>
      <c r="F133" s="259"/>
      <c r="G133" s="260"/>
      <c r="H133" s="261"/>
      <c r="I133" s="242"/>
      <c r="J133" s="263"/>
      <c r="K133" s="263"/>
      <c r="L133" s="263"/>
      <c r="M133" s="263"/>
      <c r="N133" s="263"/>
      <c r="O133" s="243"/>
      <c r="P133" s="242"/>
      <c r="Q133" s="263"/>
      <c r="R133" s="243"/>
      <c r="S133" s="242"/>
      <c r="T133" s="263"/>
      <c r="U133" s="263"/>
      <c r="V133" s="243"/>
      <c r="W133" s="251"/>
      <c r="X133" s="252"/>
      <c r="Y133" s="253"/>
      <c r="Z133" s="251"/>
      <c r="AA133" s="253"/>
      <c r="AB133" s="239"/>
      <c r="AC133" s="187"/>
      <c r="AD133" s="242"/>
      <c r="AE133" s="243"/>
      <c r="AF133" s="242"/>
      <c r="AG133" s="243"/>
      <c r="AH133" s="247"/>
      <c r="AI133" s="248"/>
      <c r="AJ133" s="249"/>
      <c r="AK133" s="242"/>
      <c r="AL133" s="310"/>
    </row>
    <row r="134" spans="1:38" ht="28.5" customHeight="1" x14ac:dyDescent="0.3">
      <c r="A134" s="146">
        <v>54</v>
      </c>
      <c r="B134" s="147"/>
      <c r="C134" s="186" t="s">
        <v>79</v>
      </c>
      <c r="D134" s="186"/>
      <c r="E134" s="254">
        <v>25</v>
      </c>
      <c r="F134" s="256"/>
      <c r="G134" s="257"/>
      <c r="H134" s="258"/>
      <c r="I134" s="240">
        <v>1800</v>
      </c>
      <c r="J134" s="262"/>
      <c r="K134" s="262"/>
      <c r="L134" s="262"/>
      <c r="M134" s="262"/>
      <c r="N134" s="262"/>
      <c r="O134" s="241"/>
      <c r="P134" s="240">
        <v>1600</v>
      </c>
      <c r="Q134" s="262"/>
      <c r="R134" s="241"/>
      <c r="S134" s="240">
        <v>1750</v>
      </c>
      <c r="T134" s="262"/>
      <c r="U134" s="262"/>
      <c r="V134" s="241"/>
      <c r="W134" s="236"/>
      <c r="X134" s="264"/>
      <c r="Y134" s="237"/>
      <c r="Z134" s="236"/>
      <c r="AA134" s="237"/>
      <c r="AB134" s="238">
        <f>ROUNDDOWN(AVERAGE(I134,P134,S134,W134,Z134),2)</f>
        <v>1716.66</v>
      </c>
      <c r="AC134" s="186"/>
      <c r="AD134" s="240">
        <f>STDEV(I134,P134,S134,W134,Z134)</f>
        <v>104.08329997330664</v>
      </c>
      <c r="AE134" s="241"/>
      <c r="AF134" s="240">
        <f>AD134/AB134*100</f>
        <v>6.0631283989436833</v>
      </c>
      <c r="AG134" s="241"/>
      <c r="AH134" s="244">
        <f>AB134*E134</f>
        <v>42916.5</v>
      </c>
      <c r="AI134" s="245"/>
      <c r="AJ134" s="246"/>
      <c r="AK134" s="240">
        <f>ROUNDDOWN(AB134,2)</f>
        <v>1716.66</v>
      </c>
      <c r="AL134" s="310"/>
    </row>
    <row r="135" spans="1:38" ht="28.5" customHeight="1" x14ac:dyDescent="0.3">
      <c r="A135" s="150"/>
      <c r="B135" s="151"/>
      <c r="C135" s="187"/>
      <c r="D135" s="187"/>
      <c r="E135" s="255"/>
      <c r="F135" s="259"/>
      <c r="G135" s="260"/>
      <c r="H135" s="261"/>
      <c r="I135" s="242"/>
      <c r="J135" s="263"/>
      <c r="K135" s="263"/>
      <c r="L135" s="263"/>
      <c r="M135" s="263"/>
      <c r="N135" s="263"/>
      <c r="O135" s="243"/>
      <c r="P135" s="242"/>
      <c r="Q135" s="263"/>
      <c r="R135" s="243"/>
      <c r="S135" s="242"/>
      <c r="T135" s="263"/>
      <c r="U135" s="263"/>
      <c r="V135" s="243"/>
      <c r="W135" s="251"/>
      <c r="X135" s="252"/>
      <c r="Y135" s="253"/>
      <c r="Z135" s="251"/>
      <c r="AA135" s="253"/>
      <c r="AB135" s="239"/>
      <c r="AC135" s="187"/>
      <c r="AD135" s="242"/>
      <c r="AE135" s="243"/>
      <c r="AF135" s="242"/>
      <c r="AG135" s="243"/>
      <c r="AH135" s="247"/>
      <c r="AI135" s="248"/>
      <c r="AJ135" s="249"/>
      <c r="AK135" s="242"/>
      <c r="AL135" s="310"/>
    </row>
    <row r="136" spans="1:38" ht="28.5" customHeight="1" x14ac:dyDescent="0.3">
      <c r="A136" s="297">
        <v>55</v>
      </c>
      <c r="B136" s="297"/>
      <c r="C136" s="186" t="s">
        <v>80</v>
      </c>
      <c r="D136" s="186"/>
      <c r="E136" s="254">
        <v>16</v>
      </c>
      <c r="F136" s="256"/>
      <c r="G136" s="257"/>
      <c r="H136" s="258"/>
      <c r="I136" s="240">
        <v>515</v>
      </c>
      <c r="J136" s="262"/>
      <c r="K136" s="262"/>
      <c r="L136" s="262"/>
      <c r="M136" s="262"/>
      <c r="N136" s="262"/>
      <c r="O136" s="241"/>
      <c r="P136" s="240">
        <v>500</v>
      </c>
      <c r="Q136" s="262"/>
      <c r="R136" s="241"/>
      <c r="S136" s="240">
        <v>490</v>
      </c>
      <c r="T136" s="262"/>
      <c r="U136" s="262"/>
      <c r="V136" s="241"/>
      <c r="W136" s="236"/>
      <c r="X136" s="264"/>
      <c r="Y136" s="237"/>
      <c r="Z136" s="236"/>
      <c r="AA136" s="237"/>
      <c r="AB136" s="238">
        <f>ROUNDDOWN(AVERAGE(I136,P136,S136,W136,Z136),2)</f>
        <v>501.66</v>
      </c>
      <c r="AC136" s="186"/>
      <c r="AD136" s="240">
        <f>STDEV(I136,P136,S136,W136,Z136)</f>
        <v>12.583057392117915</v>
      </c>
      <c r="AE136" s="241"/>
      <c r="AF136" s="240">
        <f>AD136/AB136*100</f>
        <v>2.5082839756245097</v>
      </c>
      <c r="AG136" s="241"/>
      <c r="AH136" s="244">
        <f>AB136*E136</f>
        <v>8026.56</v>
      </c>
      <c r="AI136" s="245"/>
      <c r="AJ136" s="246"/>
      <c r="AK136" s="240">
        <f>ROUNDDOWN(AB136,2)</f>
        <v>501.66</v>
      </c>
      <c r="AL136" s="310"/>
    </row>
    <row r="137" spans="1:38" ht="28.5" customHeight="1" x14ac:dyDescent="0.3">
      <c r="A137" s="297"/>
      <c r="B137" s="297"/>
      <c r="C137" s="187"/>
      <c r="D137" s="187"/>
      <c r="E137" s="255"/>
      <c r="F137" s="259"/>
      <c r="G137" s="260"/>
      <c r="H137" s="261"/>
      <c r="I137" s="242"/>
      <c r="J137" s="263"/>
      <c r="K137" s="263"/>
      <c r="L137" s="263"/>
      <c r="M137" s="263"/>
      <c r="N137" s="263"/>
      <c r="O137" s="243"/>
      <c r="P137" s="242"/>
      <c r="Q137" s="263"/>
      <c r="R137" s="243"/>
      <c r="S137" s="242"/>
      <c r="T137" s="263"/>
      <c r="U137" s="263"/>
      <c r="V137" s="243"/>
      <c r="W137" s="251"/>
      <c r="X137" s="252"/>
      <c r="Y137" s="253"/>
      <c r="Z137" s="251"/>
      <c r="AA137" s="253"/>
      <c r="AB137" s="239"/>
      <c r="AC137" s="187"/>
      <c r="AD137" s="242"/>
      <c r="AE137" s="243"/>
      <c r="AF137" s="242"/>
      <c r="AG137" s="243"/>
      <c r="AH137" s="247"/>
      <c r="AI137" s="248"/>
      <c r="AJ137" s="249"/>
      <c r="AK137" s="242"/>
      <c r="AL137" s="310"/>
    </row>
    <row r="138" spans="1:38" ht="28.5" customHeight="1" x14ac:dyDescent="0.3">
      <c r="A138" s="146">
        <v>56</v>
      </c>
      <c r="B138" s="147"/>
      <c r="C138" s="186" t="s">
        <v>81</v>
      </c>
      <c r="D138" s="186"/>
      <c r="E138" s="254">
        <v>15</v>
      </c>
      <c r="F138" s="256"/>
      <c r="G138" s="257"/>
      <c r="H138" s="258"/>
      <c r="I138" s="240">
        <v>200</v>
      </c>
      <c r="J138" s="262"/>
      <c r="K138" s="262"/>
      <c r="L138" s="262"/>
      <c r="M138" s="262"/>
      <c r="N138" s="262"/>
      <c r="O138" s="241"/>
      <c r="P138" s="240">
        <v>300</v>
      </c>
      <c r="Q138" s="262"/>
      <c r="R138" s="241"/>
      <c r="S138" s="240">
        <v>350</v>
      </c>
      <c r="T138" s="262"/>
      <c r="U138" s="262"/>
      <c r="V138" s="241"/>
      <c r="W138" s="236"/>
      <c r="X138" s="264"/>
      <c r="Y138" s="237"/>
      <c r="Z138" s="236"/>
      <c r="AA138" s="237"/>
      <c r="AB138" s="238">
        <f>ROUNDDOWN(AVERAGE(I138,P138,S138,W138,Z138),2)</f>
        <v>283.33</v>
      </c>
      <c r="AC138" s="186"/>
      <c r="AD138" s="240">
        <f>STDEV(I138,P138,S138,W138,Z138)</f>
        <v>76.376261582597309</v>
      </c>
      <c r="AE138" s="241"/>
      <c r="AF138" s="240">
        <f>AD138/AB138*100</f>
        <v>26.956644754384396</v>
      </c>
      <c r="AG138" s="241"/>
      <c r="AH138" s="244">
        <f>AB138*E138</f>
        <v>4249.95</v>
      </c>
      <c r="AI138" s="245"/>
      <c r="AJ138" s="246"/>
      <c r="AK138" s="240">
        <f>ROUNDDOWN(AB138,2)</f>
        <v>283.33</v>
      </c>
      <c r="AL138" s="310"/>
    </row>
    <row r="139" spans="1:38" ht="28.5" customHeight="1" x14ac:dyDescent="0.3">
      <c r="A139" s="150"/>
      <c r="B139" s="151"/>
      <c r="C139" s="187"/>
      <c r="D139" s="187"/>
      <c r="E139" s="255"/>
      <c r="F139" s="259"/>
      <c r="G139" s="260"/>
      <c r="H139" s="261"/>
      <c r="I139" s="242"/>
      <c r="J139" s="263"/>
      <c r="K139" s="263"/>
      <c r="L139" s="263"/>
      <c r="M139" s="263"/>
      <c r="N139" s="263"/>
      <c r="O139" s="243"/>
      <c r="P139" s="242"/>
      <c r="Q139" s="263"/>
      <c r="R139" s="243"/>
      <c r="S139" s="242"/>
      <c r="T139" s="263"/>
      <c r="U139" s="263"/>
      <c r="V139" s="243"/>
      <c r="W139" s="251"/>
      <c r="X139" s="252"/>
      <c r="Y139" s="253"/>
      <c r="Z139" s="251"/>
      <c r="AA139" s="253"/>
      <c r="AB139" s="239"/>
      <c r="AC139" s="187"/>
      <c r="AD139" s="242"/>
      <c r="AE139" s="243"/>
      <c r="AF139" s="242"/>
      <c r="AG139" s="243"/>
      <c r="AH139" s="247"/>
      <c r="AI139" s="248"/>
      <c r="AJ139" s="249"/>
      <c r="AK139" s="242"/>
      <c r="AL139" s="310"/>
    </row>
    <row r="140" spans="1:38" ht="28.5" customHeight="1" x14ac:dyDescent="0.3">
      <c r="A140" s="297">
        <v>57</v>
      </c>
      <c r="B140" s="297"/>
      <c r="C140" s="186" t="s">
        <v>82</v>
      </c>
      <c r="D140" s="186"/>
      <c r="E140" s="254">
        <v>96</v>
      </c>
      <c r="F140" s="256"/>
      <c r="G140" s="257"/>
      <c r="H140" s="258"/>
      <c r="I140" s="240">
        <v>100</v>
      </c>
      <c r="J140" s="262"/>
      <c r="K140" s="262"/>
      <c r="L140" s="262"/>
      <c r="M140" s="262"/>
      <c r="N140" s="262"/>
      <c r="O140" s="241"/>
      <c r="P140" s="240">
        <v>90</v>
      </c>
      <c r="Q140" s="262"/>
      <c r="R140" s="241"/>
      <c r="S140" s="240">
        <v>80</v>
      </c>
      <c r="T140" s="262"/>
      <c r="U140" s="262"/>
      <c r="V140" s="241"/>
      <c r="W140" s="236"/>
      <c r="X140" s="264"/>
      <c r="Y140" s="237"/>
      <c r="Z140" s="236"/>
      <c r="AA140" s="237"/>
      <c r="AB140" s="238">
        <f>ROUNDDOWN(AVERAGE(I140,P140,S140,W140,Z140),2)</f>
        <v>90</v>
      </c>
      <c r="AC140" s="186"/>
      <c r="AD140" s="240">
        <f>STDEV(I140,P140,S140,W140,Z140)</f>
        <v>10</v>
      </c>
      <c r="AE140" s="241"/>
      <c r="AF140" s="240">
        <f>AD140/AB140*100</f>
        <v>11.111111111111111</v>
      </c>
      <c r="AG140" s="241"/>
      <c r="AH140" s="244">
        <f>AB140*E140</f>
        <v>8640</v>
      </c>
      <c r="AI140" s="245"/>
      <c r="AJ140" s="246"/>
      <c r="AK140" s="240">
        <f>ROUNDDOWN(AB140,2)</f>
        <v>90</v>
      </c>
      <c r="AL140" s="310"/>
    </row>
    <row r="141" spans="1:38" ht="28.5" customHeight="1" x14ac:dyDescent="0.3">
      <c r="A141" s="297"/>
      <c r="B141" s="297"/>
      <c r="C141" s="187"/>
      <c r="D141" s="187"/>
      <c r="E141" s="255"/>
      <c r="F141" s="259"/>
      <c r="G141" s="260"/>
      <c r="H141" s="261"/>
      <c r="I141" s="242"/>
      <c r="J141" s="263"/>
      <c r="K141" s="263"/>
      <c r="L141" s="263"/>
      <c r="M141" s="263"/>
      <c r="N141" s="263"/>
      <c r="O141" s="243"/>
      <c r="P141" s="242"/>
      <c r="Q141" s="263"/>
      <c r="R141" s="243"/>
      <c r="S141" s="242"/>
      <c r="T141" s="263"/>
      <c r="U141" s="263"/>
      <c r="V141" s="243"/>
      <c r="W141" s="251"/>
      <c r="X141" s="252"/>
      <c r="Y141" s="253"/>
      <c r="Z141" s="251"/>
      <c r="AA141" s="253"/>
      <c r="AB141" s="239"/>
      <c r="AC141" s="187"/>
      <c r="AD141" s="242"/>
      <c r="AE141" s="243"/>
      <c r="AF141" s="242"/>
      <c r="AG141" s="243"/>
      <c r="AH141" s="247"/>
      <c r="AI141" s="248"/>
      <c r="AJ141" s="249"/>
      <c r="AK141" s="242"/>
      <c r="AL141" s="310"/>
    </row>
    <row r="142" spans="1:38" ht="28.5" customHeight="1" x14ac:dyDescent="0.3">
      <c r="A142" s="146">
        <v>58</v>
      </c>
      <c r="B142" s="147"/>
      <c r="C142" s="186" t="s">
        <v>83</v>
      </c>
      <c r="D142" s="186"/>
      <c r="E142" s="254">
        <v>15</v>
      </c>
      <c r="F142" s="256"/>
      <c r="G142" s="257"/>
      <c r="H142" s="258"/>
      <c r="I142" s="240">
        <v>200</v>
      </c>
      <c r="J142" s="262"/>
      <c r="K142" s="262"/>
      <c r="L142" s="262"/>
      <c r="M142" s="262"/>
      <c r="N142" s="262"/>
      <c r="O142" s="241"/>
      <c r="P142" s="240">
        <v>180</v>
      </c>
      <c r="Q142" s="262"/>
      <c r="R142" s="241"/>
      <c r="S142" s="240">
        <v>220</v>
      </c>
      <c r="T142" s="262"/>
      <c r="U142" s="262"/>
      <c r="V142" s="241"/>
      <c r="W142" s="236"/>
      <c r="X142" s="264"/>
      <c r="Y142" s="237"/>
      <c r="Z142" s="236"/>
      <c r="AA142" s="237"/>
      <c r="AB142" s="238">
        <f>ROUNDDOWN(AVERAGE(I142,P142,S142,W142,Z142),2)</f>
        <v>200</v>
      </c>
      <c r="AC142" s="186"/>
      <c r="AD142" s="240">
        <f>STDEV(I142,P142,S142,W142,Z142)</f>
        <v>20</v>
      </c>
      <c r="AE142" s="241"/>
      <c r="AF142" s="240">
        <f>AD142/AB142*100</f>
        <v>10</v>
      </c>
      <c r="AG142" s="241"/>
      <c r="AH142" s="244">
        <f>AB142*E142</f>
        <v>3000</v>
      </c>
      <c r="AI142" s="245"/>
      <c r="AJ142" s="246"/>
      <c r="AK142" s="240">
        <f>ROUNDDOWN(AB142,2)</f>
        <v>200</v>
      </c>
      <c r="AL142" s="310"/>
    </row>
    <row r="143" spans="1:38" ht="28.5" customHeight="1" x14ac:dyDescent="0.3">
      <c r="A143" s="150"/>
      <c r="B143" s="151"/>
      <c r="C143" s="187"/>
      <c r="D143" s="187"/>
      <c r="E143" s="255"/>
      <c r="F143" s="259"/>
      <c r="G143" s="260"/>
      <c r="H143" s="261"/>
      <c r="I143" s="242"/>
      <c r="J143" s="263"/>
      <c r="K143" s="263"/>
      <c r="L143" s="263"/>
      <c r="M143" s="263"/>
      <c r="N143" s="263"/>
      <c r="O143" s="243"/>
      <c r="P143" s="242"/>
      <c r="Q143" s="263"/>
      <c r="R143" s="243"/>
      <c r="S143" s="242"/>
      <c r="T143" s="263"/>
      <c r="U143" s="263"/>
      <c r="V143" s="243"/>
      <c r="W143" s="251"/>
      <c r="X143" s="252"/>
      <c r="Y143" s="253"/>
      <c r="Z143" s="251"/>
      <c r="AA143" s="253"/>
      <c r="AB143" s="239"/>
      <c r="AC143" s="187"/>
      <c r="AD143" s="242"/>
      <c r="AE143" s="243"/>
      <c r="AF143" s="242"/>
      <c r="AG143" s="243"/>
      <c r="AH143" s="247"/>
      <c r="AI143" s="248"/>
      <c r="AJ143" s="249"/>
      <c r="AK143" s="242"/>
      <c r="AL143" s="310"/>
    </row>
    <row r="144" spans="1:38" ht="28.5" customHeight="1" x14ac:dyDescent="0.3">
      <c r="A144" s="297">
        <v>59</v>
      </c>
      <c r="B144" s="297"/>
      <c r="C144" s="186" t="s">
        <v>84</v>
      </c>
      <c r="D144" s="186"/>
      <c r="E144" s="254">
        <v>10</v>
      </c>
      <c r="F144" s="256"/>
      <c r="G144" s="257"/>
      <c r="H144" s="258"/>
      <c r="I144" s="240">
        <v>650</v>
      </c>
      <c r="J144" s="262"/>
      <c r="K144" s="262"/>
      <c r="L144" s="262"/>
      <c r="M144" s="262"/>
      <c r="N144" s="262"/>
      <c r="O144" s="241"/>
      <c r="P144" s="240">
        <v>700</v>
      </c>
      <c r="Q144" s="262"/>
      <c r="R144" s="241"/>
      <c r="S144" s="240">
        <v>750</v>
      </c>
      <c r="T144" s="262"/>
      <c r="U144" s="262"/>
      <c r="V144" s="241"/>
      <c r="W144" s="236"/>
      <c r="X144" s="264"/>
      <c r="Y144" s="237"/>
      <c r="Z144" s="236"/>
      <c r="AA144" s="237"/>
      <c r="AB144" s="238">
        <f>ROUNDDOWN(AVERAGE(I144,P144,S144,W144,Z144),2)</f>
        <v>700</v>
      </c>
      <c r="AC144" s="186"/>
      <c r="AD144" s="240">
        <f>STDEV(I144,P144,S144,W144,Z144)</f>
        <v>50</v>
      </c>
      <c r="AE144" s="241"/>
      <c r="AF144" s="240">
        <f>AD144/AB144*100</f>
        <v>7.1428571428571423</v>
      </c>
      <c r="AG144" s="241"/>
      <c r="AH144" s="244">
        <f>AB144*E144</f>
        <v>7000</v>
      </c>
      <c r="AI144" s="245"/>
      <c r="AJ144" s="246"/>
      <c r="AK144" s="240">
        <f>ROUNDDOWN(AB144,2)</f>
        <v>700</v>
      </c>
      <c r="AL144" s="310"/>
    </row>
    <row r="145" spans="1:38" ht="28.5" customHeight="1" x14ac:dyDescent="0.3">
      <c r="A145" s="297"/>
      <c r="B145" s="297"/>
      <c r="C145" s="187"/>
      <c r="D145" s="187"/>
      <c r="E145" s="255"/>
      <c r="F145" s="259"/>
      <c r="G145" s="260"/>
      <c r="H145" s="261"/>
      <c r="I145" s="242"/>
      <c r="J145" s="263"/>
      <c r="K145" s="263"/>
      <c r="L145" s="263"/>
      <c r="M145" s="263"/>
      <c r="N145" s="263"/>
      <c r="O145" s="243"/>
      <c r="P145" s="242"/>
      <c r="Q145" s="263"/>
      <c r="R145" s="243"/>
      <c r="S145" s="242"/>
      <c r="T145" s="263"/>
      <c r="U145" s="263"/>
      <c r="V145" s="243"/>
      <c r="W145" s="251"/>
      <c r="X145" s="252"/>
      <c r="Y145" s="253"/>
      <c r="Z145" s="251"/>
      <c r="AA145" s="253"/>
      <c r="AB145" s="239"/>
      <c r="AC145" s="187"/>
      <c r="AD145" s="242"/>
      <c r="AE145" s="243"/>
      <c r="AF145" s="242"/>
      <c r="AG145" s="243"/>
      <c r="AH145" s="247"/>
      <c r="AI145" s="248"/>
      <c r="AJ145" s="249"/>
      <c r="AK145" s="242"/>
      <c r="AL145" s="311"/>
    </row>
    <row r="146" spans="1:38" ht="28.5" customHeight="1" x14ac:dyDescent="0.3">
      <c r="A146" s="146">
        <v>60</v>
      </c>
      <c r="B146" s="147"/>
      <c r="C146" s="108" t="s">
        <v>85</v>
      </c>
      <c r="D146" s="108"/>
      <c r="E146" s="110">
        <v>25000</v>
      </c>
      <c r="F146" s="112"/>
      <c r="G146" s="113"/>
      <c r="H146" s="114"/>
      <c r="I146" s="118">
        <v>51</v>
      </c>
      <c r="J146" s="119"/>
      <c r="K146" s="119"/>
      <c r="L146" s="119"/>
      <c r="M146" s="119"/>
      <c r="N146" s="119"/>
      <c r="O146" s="120"/>
      <c r="P146" s="118" t="s">
        <v>88</v>
      </c>
      <c r="Q146" s="119"/>
      <c r="R146" s="120"/>
      <c r="S146" s="118">
        <v>50</v>
      </c>
      <c r="T146" s="119"/>
      <c r="U146" s="119"/>
      <c r="V146" s="120"/>
      <c r="W146" s="124"/>
      <c r="X146" s="125"/>
      <c r="Y146" s="126"/>
      <c r="Z146" s="124"/>
      <c r="AA146" s="126"/>
      <c r="AB146" s="127">
        <f>ROUNDDOWN(AVERAGE(I146,P146,S146,W146,Z146),2)</f>
        <v>50.5</v>
      </c>
      <c r="AC146" s="108"/>
      <c r="AD146" s="118">
        <f>STDEV(I146,P146,S146,W146,Z146)</f>
        <v>0.70710678118654757</v>
      </c>
      <c r="AE146" s="120"/>
      <c r="AF146" s="118">
        <f>AD146/AB146*100</f>
        <v>1.4002114478941534</v>
      </c>
      <c r="AG146" s="120"/>
      <c r="AH146" s="129">
        <f>AB146*E146</f>
        <v>1262500</v>
      </c>
      <c r="AI146" s="130"/>
      <c r="AJ146" s="131"/>
      <c r="AK146" s="118">
        <f>ROUNDDOWN(AB146,2)</f>
        <v>50.5</v>
      </c>
      <c r="AL146" s="307">
        <f>SUM(AH146:AJ151)</f>
        <v>2965820</v>
      </c>
    </row>
    <row r="147" spans="1:38" ht="28.5" customHeight="1" x14ac:dyDescent="0.3">
      <c r="A147" s="150"/>
      <c r="B147" s="151"/>
      <c r="C147" s="109"/>
      <c r="D147" s="109"/>
      <c r="E147" s="111"/>
      <c r="F147" s="115"/>
      <c r="G147" s="116"/>
      <c r="H147" s="117"/>
      <c r="I147" s="121"/>
      <c r="J147" s="122"/>
      <c r="K147" s="122"/>
      <c r="L147" s="122"/>
      <c r="M147" s="122"/>
      <c r="N147" s="122"/>
      <c r="O147" s="123"/>
      <c r="P147" s="121"/>
      <c r="Q147" s="122"/>
      <c r="R147" s="123"/>
      <c r="S147" s="121"/>
      <c r="T147" s="122"/>
      <c r="U147" s="122"/>
      <c r="V147" s="123"/>
      <c r="W147" s="78"/>
      <c r="X147" s="135"/>
      <c r="Y147" s="79"/>
      <c r="Z147" s="78"/>
      <c r="AA147" s="79"/>
      <c r="AB147" s="128"/>
      <c r="AC147" s="109"/>
      <c r="AD147" s="121"/>
      <c r="AE147" s="123"/>
      <c r="AF147" s="121"/>
      <c r="AG147" s="123"/>
      <c r="AH147" s="132"/>
      <c r="AI147" s="133"/>
      <c r="AJ147" s="134"/>
      <c r="AK147" s="121"/>
      <c r="AL147" s="308"/>
    </row>
    <row r="148" spans="1:38" ht="28.5" customHeight="1" x14ac:dyDescent="0.3">
      <c r="A148" s="297">
        <v>61</v>
      </c>
      <c r="B148" s="297"/>
      <c r="C148" s="108" t="s">
        <v>86</v>
      </c>
      <c r="D148" s="108"/>
      <c r="E148" s="110">
        <v>4000</v>
      </c>
      <c r="F148" s="112"/>
      <c r="G148" s="113"/>
      <c r="H148" s="114"/>
      <c r="I148" s="118">
        <v>51</v>
      </c>
      <c r="J148" s="119"/>
      <c r="K148" s="119"/>
      <c r="L148" s="119"/>
      <c r="M148" s="119"/>
      <c r="N148" s="119"/>
      <c r="O148" s="120"/>
      <c r="P148" s="118">
        <v>51</v>
      </c>
      <c r="Q148" s="119"/>
      <c r="R148" s="120"/>
      <c r="S148" s="118">
        <v>50.5</v>
      </c>
      <c r="T148" s="119"/>
      <c r="U148" s="119"/>
      <c r="V148" s="120"/>
      <c r="W148" s="124"/>
      <c r="X148" s="125"/>
      <c r="Y148" s="126"/>
      <c r="Z148" s="124"/>
      <c r="AA148" s="126"/>
      <c r="AB148" s="127">
        <f>ROUNDDOWN(AVERAGE(I148,P148,S148,W148,Z148),2)</f>
        <v>50.83</v>
      </c>
      <c r="AC148" s="108"/>
      <c r="AD148" s="118">
        <f>STDEV(I148,P148,S148,W148,Z148)</f>
        <v>0.28867513459481287</v>
      </c>
      <c r="AE148" s="120"/>
      <c r="AF148" s="118">
        <f>AD148/AB148*100</f>
        <v>0.56792275151448535</v>
      </c>
      <c r="AG148" s="120"/>
      <c r="AH148" s="129">
        <f>AB148*E148</f>
        <v>203320</v>
      </c>
      <c r="AI148" s="130"/>
      <c r="AJ148" s="131"/>
      <c r="AK148" s="118">
        <f>ROUNDDOWN(AB148,2)</f>
        <v>50.83</v>
      </c>
      <c r="AL148" s="308"/>
    </row>
    <row r="149" spans="1:38" ht="28.5" customHeight="1" x14ac:dyDescent="0.3">
      <c r="A149" s="297"/>
      <c r="B149" s="297"/>
      <c r="C149" s="109"/>
      <c r="D149" s="109"/>
      <c r="E149" s="111"/>
      <c r="F149" s="115"/>
      <c r="G149" s="116"/>
      <c r="H149" s="117"/>
      <c r="I149" s="121"/>
      <c r="J149" s="122"/>
      <c r="K149" s="122"/>
      <c r="L149" s="122"/>
      <c r="M149" s="122"/>
      <c r="N149" s="122"/>
      <c r="O149" s="123"/>
      <c r="P149" s="121"/>
      <c r="Q149" s="122"/>
      <c r="R149" s="123"/>
      <c r="S149" s="121"/>
      <c r="T149" s="122"/>
      <c r="U149" s="122"/>
      <c r="V149" s="123"/>
      <c r="W149" s="78"/>
      <c r="X149" s="135"/>
      <c r="Y149" s="79"/>
      <c r="Z149" s="78"/>
      <c r="AA149" s="79"/>
      <c r="AB149" s="128"/>
      <c r="AC149" s="109"/>
      <c r="AD149" s="121"/>
      <c r="AE149" s="123"/>
      <c r="AF149" s="121"/>
      <c r="AG149" s="123"/>
      <c r="AH149" s="132"/>
      <c r="AI149" s="133"/>
      <c r="AJ149" s="134"/>
      <c r="AK149" s="121"/>
      <c r="AL149" s="308"/>
    </row>
    <row r="150" spans="1:38" ht="28.5" customHeight="1" x14ac:dyDescent="0.3">
      <c r="A150" s="146">
        <v>62</v>
      </c>
      <c r="B150" s="147"/>
      <c r="C150" s="108" t="s">
        <v>87</v>
      </c>
      <c r="D150" s="108"/>
      <c r="E150" s="110">
        <v>30000</v>
      </c>
      <c r="F150" s="112"/>
      <c r="G150" s="113"/>
      <c r="H150" s="114"/>
      <c r="I150" s="118">
        <v>50</v>
      </c>
      <c r="J150" s="119"/>
      <c r="K150" s="119"/>
      <c r="L150" s="119"/>
      <c r="M150" s="119"/>
      <c r="N150" s="119"/>
      <c r="O150" s="120"/>
      <c r="P150" s="118">
        <v>50</v>
      </c>
      <c r="Q150" s="119"/>
      <c r="R150" s="120"/>
      <c r="S150" s="118">
        <v>50</v>
      </c>
      <c r="T150" s="119"/>
      <c r="U150" s="119"/>
      <c r="V150" s="120"/>
      <c r="W150" s="124"/>
      <c r="X150" s="125"/>
      <c r="Y150" s="126"/>
      <c r="Z150" s="124"/>
      <c r="AA150" s="126"/>
      <c r="AB150" s="127">
        <f>ROUNDDOWN(AVERAGE(I150,P150,S150,W150,Z150),2)</f>
        <v>50</v>
      </c>
      <c r="AC150" s="108"/>
      <c r="AD150" s="118">
        <f>STDEV(I150,P150,S150,W150,Z150)</f>
        <v>0</v>
      </c>
      <c r="AE150" s="120"/>
      <c r="AF150" s="118">
        <f>AD150/AB150*100</f>
        <v>0</v>
      </c>
      <c r="AG150" s="120"/>
      <c r="AH150" s="129">
        <f>AB150*E150</f>
        <v>1500000</v>
      </c>
      <c r="AI150" s="130"/>
      <c r="AJ150" s="131"/>
      <c r="AK150" s="118">
        <f>ROUNDDOWN(AB150,2)</f>
        <v>50</v>
      </c>
      <c r="AL150" s="308"/>
    </row>
    <row r="151" spans="1:38" ht="28.5" customHeight="1" x14ac:dyDescent="0.3">
      <c r="A151" s="150"/>
      <c r="B151" s="151"/>
      <c r="C151" s="109"/>
      <c r="D151" s="109"/>
      <c r="E151" s="111"/>
      <c r="F151" s="115"/>
      <c r="G151" s="116"/>
      <c r="H151" s="117"/>
      <c r="I151" s="121"/>
      <c r="J151" s="122"/>
      <c r="K151" s="122"/>
      <c r="L151" s="122"/>
      <c r="M151" s="122"/>
      <c r="N151" s="122"/>
      <c r="O151" s="123"/>
      <c r="P151" s="121"/>
      <c r="Q151" s="122"/>
      <c r="R151" s="123"/>
      <c r="S151" s="121"/>
      <c r="T151" s="122"/>
      <c r="U151" s="122"/>
      <c r="V151" s="123"/>
      <c r="W151" s="78"/>
      <c r="X151" s="135"/>
      <c r="Y151" s="79"/>
      <c r="Z151" s="78"/>
      <c r="AA151" s="79"/>
      <c r="AB151" s="128"/>
      <c r="AC151" s="109"/>
      <c r="AD151" s="121"/>
      <c r="AE151" s="123"/>
      <c r="AF151" s="121"/>
      <c r="AG151" s="123"/>
      <c r="AH151" s="132"/>
      <c r="AI151" s="133"/>
      <c r="AJ151" s="134"/>
      <c r="AK151" s="121"/>
      <c r="AL151" s="308"/>
    </row>
    <row r="152" spans="1:38" ht="28.5" customHeight="1" x14ac:dyDescent="0.3">
      <c r="A152" s="146">
        <v>62</v>
      </c>
      <c r="B152" s="147"/>
      <c r="C152" s="186" t="s">
        <v>89</v>
      </c>
      <c r="D152" s="186" t="s">
        <v>90</v>
      </c>
      <c r="E152" s="254">
        <v>1</v>
      </c>
      <c r="F152" s="256"/>
      <c r="G152" s="257"/>
      <c r="H152" s="258"/>
      <c r="I152" s="240">
        <v>1275000</v>
      </c>
      <c r="J152" s="262"/>
      <c r="K152" s="262"/>
      <c r="L152" s="262"/>
      <c r="M152" s="262"/>
      <c r="N152" s="262"/>
      <c r="O152" s="241"/>
      <c r="P152" s="240">
        <v>1271180</v>
      </c>
      <c r="Q152" s="262"/>
      <c r="R152" s="241"/>
      <c r="S152" s="240">
        <v>1257392.74</v>
      </c>
      <c r="T152" s="262"/>
      <c r="U152" s="262"/>
      <c r="V152" s="241"/>
      <c r="W152" s="236"/>
      <c r="X152" s="264"/>
      <c r="Y152" s="237"/>
      <c r="Z152" s="236"/>
      <c r="AA152" s="237"/>
      <c r="AB152" s="238">
        <f>ROUNDDOWN(AVERAGE(I152,P152,S152,W152,Z152),2)</f>
        <v>1267857.58</v>
      </c>
      <c r="AC152" s="186"/>
      <c r="AD152" s="240">
        <f>STDEV(I152,P152,S152,W152,Z152)</f>
        <v>9261.8981407268839</v>
      </c>
      <c r="AE152" s="241"/>
      <c r="AF152" s="240">
        <f>AD152/AB152*100</f>
        <v>0.73051565781756678</v>
      </c>
      <c r="AG152" s="241"/>
      <c r="AH152" s="244">
        <f>AB152*E152</f>
        <v>1267857.58</v>
      </c>
      <c r="AI152" s="245"/>
      <c r="AJ152" s="246"/>
      <c r="AK152" s="238">
        <f>ROUNDDOWN(AB152,2)</f>
        <v>1267857.58</v>
      </c>
      <c r="AL152" s="11"/>
    </row>
    <row r="153" spans="1:38" ht="51" customHeight="1" x14ac:dyDescent="0.3">
      <c r="A153" s="150"/>
      <c r="B153" s="151"/>
      <c r="C153" s="187"/>
      <c r="D153" s="187"/>
      <c r="E153" s="255"/>
      <c r="F153" s="259"/>
      <c r="G153" s="260"/>
      <c r="H153" s="261"/>
      <c r="I153" s="242"/>
      <c r="J153" s="263"/>
      <c r="K153" s="263"/>
      <c r="L153" s="263"/>
      <c r="M153" s="263"/>
      <c r="N153" s="263"/>
      <c r="O153" s="243"/>
      <c r="P153" s="242"/>
      <c r="Q153" s="263"/>
      <c r="R153" s="243"/>
      <c r="S153" s="242"/>
      <c r="T153" s="263"/>
      <c r="U153" s="263"/>
      <c r="V153" s="243"/>
      <c r="W153" s="251"/>
      <c r="X153" s="252"/>
      <c r="Y153" s="253"/>
      <c r="Z153" s="251"/>
      <c r="AA153" s="253"/>
      <c r="AB153" s="239"/>
      <c r="AC153" s="187"/>
      <c r="AD153" s="242"/>
      <c r="AE153" s="243"/>
      <c r="AF153" s="242"/>
      <c r="AG153" s="243"/>
      <c r="AH153" s="247"/>
      <c r="AI153" s="248"/>
      <c r="AJ153" s="249"/>
      <c r="AK153" s="250"/>
      <c r="AL153" s="11"/>
    </row>
    <row r="154" spans="1:38" ht="28.5" customHeight="1" x14ac:dyDescent="0.3">
      <c r="A154" s="146">
        <v>62</v>
      </c>
      <c r="B154" s="147"/>
      <c r="C154" s="269" t="s">
        <v>93</v>
      </c>
      <c r="D154" s="269" t="s">
        <v>92</v>
      </c>
      <c r="E154" s="284">
        <v>1</v>
      </c>
      <c r="F154" s="286"/>
      <c r="G154" s="287"/>
      <c r="H154" s="288"/>
      <c r="I154" s="271">
        <v>860624</v>
      </c>
      <c r="J154" s="292"/>
      <c r="K154" s="292"/>
      <c r="L154" s="292"/>
      <c r="M154" s="292"/>
      <c r="N154" s="292"/>
      <c r="O154" s="272"/>
      <c r="P154" s="271">
        <v>915000</v>
      </c>
      <c r="Q154" s="292"/>
      <c r="R154" s="272"/>
      <c r="S154" s="271">
        <v>907000</v>
      </c>
      <c r="T154" s="292"/>
      <c r="U154" s="292"/>
      <c r="V154" s="272"/>
      <c r="W154" s="265"/>
      <c r="X154" s="294"/>
      <c r="Y154" s="266"/>
      <c r="Z154" s="265"/>
      <c r="AA154" s="266"/>
      <c r="AB154" s="267">
        <f>ROUNDDOWN(AVERAGE(I154,P154,S154,W154,Z154),2)</f>
        <v>894208</v>
      </c>
      <c r="AC154" s="269"/>
      <c r="AD154" s="271">
        <f>STDEV(I154,P154,S154,W154,Z154)</f>
        <v>29358.368347031821</v>
      </c>
      <c r="AE154" s="272"/>
      <c r="AF154" s="271">
        <f>AD154/AB154*100</f>
        <v>3.2831699500599214</v>
      </c>
      <c r="AG154" s="272"/>
      <c r="AH154" s="275">
        <f>AB154*E154</f>
        <v>894208</v>
      </c>
      <c r="AI154" s="276"/>
      <c r="AJ154" s="277"/>
      <c r="AK154" s="271">
        <f>ROUNDDOWN(AB154,2)</f>
        <v>894208</v>
      </c>
      <c r="AL154" s="11"/>
    </row>
    <row r="155" spans="1:38" ht="111" customHeight="1" x14ac:dyDescent="0.3">
      <c r="A155" s="150"/>
      <c r="B155" s="151"/>
      <c r="C155" s="270"/>
      <c r="D155" s="270"/>
      <c r="E155" s="285"/>
      <c r="F155" s="289"/>
      <c r="G155" s="290"/>
      <c r="H155" s="291"/>
      <c r="I155" s="273"/>
      <c r="J155" s="293"/>
      <c r="K155" s="293"/>
      <c r="L155" s="293"/>
      <c r="M155" s="293"/>
      <c r="N155" s="293"/>
      <c r="O155" s="274"/>
      <c r="P155" s="273"/>
      <c r="Q155" s="293"/>
      <c r="R155" s="274"/>
      <c r="S155" s="273"/>
      <c r="T155" s="293"/>
      <c r="U155" s="293"/>
      <c r="V155" s="274"/>
      <c r="W155" s="281"/>
      <c r="X155" s="282"/>
      <c r="Y155" s="283"/>
      <c r="Z155" s="281"/>
      <c r="AA155" s="283"/>
      <c r="AB155" s="268"/>
      <c r="AC155" s="270"/>
      <c r="AD155" s="273"/>
      <c r="AE155" s="274"/>
      <c r="AF155" s="273"/>
      <c r="AG155" s="274"/>
      <c r="AH155" s="278"/>
      <c r="AI155" s="279"/>
      <c r="AJ155" s="280"/>
      <c r="AK155" s="273"/>
      <c r="AL155" s="11"/>
    </row>
    <row r="156" spans="1:38" ht="28.5" customHeight="1" x14ac:dyDescent="0.3">
      <c r="A156" s="146">
        <v>62</v>
      </c>
      <c r="B156" s="147"/>
      <c r="C156" s="186" t="s">
        <v>94</v>
      </c>
      <c r="D156" s="186" t="s">
        <v>95</v>
      </c>
      <c r="E156" s="254">
        <v>1</v>
      </c>
      <c r="F156" s="256"/>
      <c r="G156" s="257"/>
      <c r="H156" s="258"/>
      <c r="I156" s="240">
        <v>1400851.33</v>
      </c>
      <c r="J156" s="262"/>
      <c r="K156" s="262"/>
      <c r="L156" s="262"/>
      <c r="M156" s="262"/>
      <c r="N156" s="262"/>
      <c r="O156" s="241"/>
      <c r="P156" s="240">
        <v>1395920</v>
      </c>
      <c r="Q156" s="262"/>
      <c r="R156" s="241"/>
      <c r="S156" s="240">
        <v>1425700</v>
      </c>
      <c r="T156" s="262"/>
      <c r="U156" s="262"/>
      <c r="V156" s="241"/>
      <c r="W156" s="236"/>
      <c r="X156" s="264"/>
      <c r="Y156" s="237"/>
      <c r="Z156" s="236"/>
      <c r="AA156" s="237"/>
      <c r="AB156" s="238">
        <f>ROUNDDOWN(AVERAGE(I156,P156,S156,W156,Z156),2)</f>
        <v>1407490.44</v>
      </c>
      <c r="AC156" s="186"/>
      <c r="AD156" s="240">
        <f>STDEV(I156,P156,S156,W156,Z156)</f>
        <v>15961.530922490889</v>
      </c>
      <c r="AE156" s="241"/>
      <c r="AF156" s="240">
        <f>AD156/AB156*100</f>
        <v>1.1340418711825062</v>
      </c>
      <c r="AG156" s="241"/>
      <c r="AH156" s="244">
        <f>AB156*E156</f>
        <v>1407490.44</v>
      </c>
      <c r="AI156" s="245"/>
      <c r="AJ156" s="246"/>
      <c r="AK156" s="238">
        <f>ROUNDDOWN(AB156,2)</f>
        <v>1407490.44</v>
      </c>
      <c r="AL156" s="11"/>
    </row>
    <row r="157" spans="1:38" ht="51" customHeight="1" x14ac:dyDescent="0.3">
      <c r="A157" s="150"/>
      <c r="B157" s="151"/>
      <c r="C157" s="187"/>
      <c r="D157" s="187"/>
      <c r="E157" s="255"/>
      <c r="F157" s="259"/>
      <c r="G157" s="260"/>
      <c r="H157" s="261"/>
      <c r="I157" s="242"/>
      <c r="J157" s="263"/>
      <c r="K157" s="263"/>
      <c r="L157" s="263"/>
      <c r="M157" s="263"/>
      <c r="N157" s="263"/>
      <c r="O157" s="243"/>
      <c r="P157" s="242"/>
      <c r="Q157" s="263"/>
      <c r="R157" s="243"/>
      <c r="S157" s="242"/>
      <c r="T157" s="263"/>
      <c r="U157" s="263"/>
      <c r="V157" s="243"/>
      <c r="W157" s="251"/>
      <c r="X157" s="252"/>
      <c r="Y157" s="253"/>
      <c r="Z157" s="251"/>
      <c r="AA157" s="253"/>
      <c r="AB157" s="239"/>
      <c r="AC157" s="187"/>
      <c r="AD157" s="242"/>
      <c r="AE157" s="243"/>
      <c r="AF157" s="242"/>
      <c r="AG157" s="243"/>
      <c r="AH157" s="247"/>
      <c r="AI157" s="248"/>
      <c r="AJ157" s="249"/>
      <c r="AK157" s="250"/>
      <c r="AL157" s="11"/>
    </row>
    <row r="158" spans="1:38" ht="28.5" customHeight="1" x14ac:dyDescent="0.3">
      <c r="A158" s="146">
        <v>62</v>
      </c>
      <c r="B158" s="147"/>
      <c r="C158" s="186" t="s">
        <v>96</v>
      </c>
      <c r="D158" s="186" t="s">
        <v>99</v>
      </c>
      <c r="E158" s="254">
        <v>1</v>
      </c>
      <c r="F158" s="256"/>
      <c r="G158" s="257"/>
      <c r="H158" s="258"/>
      <c r="I158" s="240">
        <v>114800</v>
      </c>
      <c r="J158" s="262"/>
      <c r="K158" s="262"/>
      <c r="L158" s="262"/>
      <c r="M158" s="262"/>
      <c r="N158" s="262"/>
      <c r="O158" s="241"/>
      <c r="P158" s="240">
        <v>117353</v>
      </c>
      <c r="Q158" s="262"/>
      <c r="R158" s="241"/>
      <c r="S158" s="240">
        <v>116732</v>
      </c>
      <c r="T158" s="262"/>
      <c r="U158" s="262"/>
      <c r="V158" s="241"/>
      <c r="W158" s="236"/>
      <c r="X158" s="264"/>
      <c r="Y158" s="237"/>
      <c r="Z158" s="236"/>
      <c r="AA158" s="237"/>
      <c r="AB158" s="238">
        <f>ROUNDDOWN(AVERAGE(I158,P158,S158,W158,Z158),2)</f>
        <v>116295</v>
      </c>
      <c r="AC158" s="186"/>
      <c r="AD158" s="240">
        <f>STDEV(I158,P158,S158,W158,Z158)</f>
        <v>1331.41991873338</v>
      </c>
      <c r="AE158" s="241"/>
      <c r="AF158" s="240">
        <f>AD158/AB158*100</f>
        <v>1.1448642837038394</v>
      </c>
      <c r="AG158" s="241"/>
      <c r="AH158" s="244">
        <f>AB158*E158</f>
        <v>116295</v>
      </c>
      <c r="AI158" s="245"/>
      <c r="AJ158" s="246"/>
      <c r="AK158" s="238">
        <f>ROUNDDOWN(AB158,2)</f>
        <v>116295</v>
      </c>
      <c r="AL158" s="11"/>
    </row>
    <row r="159" spans="1:38" ht="408.75" customHeight="1" x14ac:dyDescent="0.3">
      <c r="A159" s="150"/>
      <c r="B159" s="151"/>
      <c r="C159" s="187"/>
      <c r="D159" s="187"/>
      <c r="E159" s="255"/>
      <c r="F159" s="259"/>
      <c r="G159" s="260"/>
      <c r="H159" s="261"/>
      <c r="I159" s="242"/>
      <c r="J159" s="263"/>
      <c r="K159" s="263"/>
      <c r="L159" s="263"/>
      <c r="M159" s="263"/>
      <c r="N159" s="263"/>
      <c r="O159" s="243"/>
      <c r="P159" s="242"/>
      <c r="Q159" s="263"/>
      <c r="R159" s="243"/>
      <c r="S159" s="242"/>
      <c r="T159" s="263"/>
      <c r="U159" s="263"/>
      <c r="V159" s="243"/>
      <c r="W159" s="251"/>
      <c r="X159" s="252"/>
      <c r="Y159" s="253"/>
      <c r="Z159" s="251"/>
      <c r="AA159" s="253"/>
      <c r="AB159" s="239"/>
      <c r="AC159" s="187"/>
      <c r="AD159" s="242"/>
      <c r="AE159" s="243"/>
      <c r="AF159" s="242"/>
      <c r="AG159" s="243"/>
      <c r="AH159" s="247"/>
      <c r="AI159" s="248"/>
      <c r="AJ159" s="249"/>
      <c r="AK159" s="250"/>
      <c r="AL159" s="11"/>
    </row>
    <row r="160" spans="1:38" ht="28.5" customHeight="1" x14ac:dyDescent="0.3">
      <c r="A160" s="146">
        <v>63</v>
      </c>
      <c r="B160" s="147"/>
      <c r="C160" s="219" t="s">
        <v>21</v>
      </c>
      <c r="D160" s="221" t="s">
        <v>26</v>
      </c>
      <c r="E160" s="223">
        <v>2</v>
      </c>
      <c r="F160" s="225" t="s">
        <v>28</v>
      </c>
      <c r="G160" s="226"/>
      <c r="H160" s="227"/>
      <c r="I160" s="205">
        <v>163162.26999999999</v>
      </c>
      <c r="J160" s="231"/>
      <c r="K160" s="231"/>
      <c r="L160" s="231"/>
      <c r="M160" s="231"/>
      <c r="N160" s="231"/>
      <c r="O160" s="206"/>
      <c r="P160" s="205">
        <v>158917.43</v>
      </c>
      <c r="Q160" s="231"/>
      <c r="R160" s="206"/>
      <c r="S160" s="205">
        <v>174611.3</v>
      </c>
      <c r="T160" s="231"/>
      <c r="U160" s="231"/>
      <c r="V160" s="206"/>
      <c r="W160" s="199"/>
      <c r="X160" s="233"/>
      <c r="Y160" s="200"/>
      <c r="Z160" s="199"/>
      <c r="AA160" s="200"/>
      <c r="AB160" s="201">
        <f>ROUNDDOWN(AVERAGE(I160,P160,S160,W160,Z160),2)</f>
        <v>165563.66</v>
      </c>
      <c r="AC160" s="203" t="s">
        <v>16</v>
      </c>
      <c r="AD160" s="205">
        <f>STDEV(I160,P160,S160,W160,Z160)</f>
        <v>8117.8456721739485</v>
      </c>
      <c r="AE160" s="206"/>
      <c r="AF160" s="205">
        <f>AD160/AB160*100</f>
        <v>4.903156690407755</v>
      </c>
      <c r="AG160" s="206"/>
      <c r="AH160" s="209">
        <f>AB160*E160</f>
        <v>331127.32</v>
      </c>
      <c r="AI160" s="210"/>
      <c r="AJ160" s="211"/>
      <c r="AK160" s="234">
        <f>ROUNDDOWN(AB160,2)</f>
        <v>165563.66</v>
      </c>
      <c r="AL160" s="11"/>
    </row>
    <row r="161" spans="1:38" ht="28.5" customHeight="1" x14ac:dyDescent="0.3">
      <c r="A161" s="150"/>
      <c r="B161" s="151"/>
      <c r="C161" s="220"/>
      <c r="D161" s="222"/>
      <c r="E161" s="224"/>
      <c r="F161" s="228"/>
      <c r="G161" s="229"/>
      <c r="H161" s="230"/>
      <c r="I161" s="207"/>
      <c r="J161" s="232"/>
      <c r="K161" s="232"/>
      <c r="L161" s="232"/>
      <c r="M161" s="232"/>
      <c r="N161" s="232"/>
      <c r="O161" s="208"/>
      <c r="P161" s="207"/>
      <c r="Q161" s="232"/>
      <c r="R161" s="208"/>
      <c r="S161" s="207"/>
      <c r="T161" s="232"/>
      <c r="U161" s="232"/>
      <c r="V161" s="208"/>
      <c r="W161" s="216"/>
      <c r="X161" s="217"/>
      <c r="Y161" s="218"/>
      <c r="Z161" s="216"/>
      <c r="AA161" s="218"/>
      <c r="AB161" s="202"/>
      <c r="AC161" s="204"/>
      <c r="AD161" s="207"/>
      <c r="AE161" s="208"/>
      <c r="AF161" s="207"/>
      <c r="AG161" s="208"/>
      <c r="AH161" s="212"/>
      <c r="AI161" s="213"/>
      <c r="AJ161" s="214"/>
      <c r="AK161" s="235"/>
      <c r="AL161" s="11"/>
    </row>
    <row r="162" spans="1:38" ht="28.5" customHeight="1" x14ac:dyDescent="0.3">
      <c r="A162" s="146">
        <v>10</v>
      </c>
      <c r="B162" s="147"/>
      <c r="C162" s="219" t="s">
        <v>97</v>
      </c>
      <c r="D162" s="221" t="s">
        <v>24</v>
      </c>
      <c r="E162" s="223">
        <v>4</v>
      </c>
      <c r="F162" s="225" t="s">
        <v>28</v>
      </c>
      <c r="G162" s="226"/>
      <c r="H162" s="227"/>
      <c r="I162" s="205">
        <v>56000</v>
      </c>
      <c r="J162" s="231"/>
      <c r="K162" s="231"/>
      <c r="L162" s="231"/>
      <c r="M162" s="231"/>
      <c r="N162" s="231"/>
      <c r="O162" s="206"/>
      <c r="P162" s="205">
        <v>77750</v>
      </c>
      <c r="Q162" s="231"/>
      <c r="R162" s="206"/>
      <c r="S162" s="205">
        <v>65670</v>
      </c>
      <c r="T162" s="231"/>
      <c r="U162" s="231"/>
      <c r="V162" s="206"/>
      <c r="W162" s="199"/>
      <c r="X162" s="233"/>
      <c r="Y162" s="200"/>
      <c r="Z162" s="199"/>
      <c r="AA162" s="200"/>
      <c r="AB162" s="201">
        <f>ROUNDDOWN(AVERAGE(I162,P162,S162,W162,Z162),2)</f>
        <v>66473.33</v>
      </c>
      <c r="AC162" s="203" t="s">
        <v>16</v>
      </c>
      <c r="AD162" s="205">
        <f>STDEV(I162,P162,S162,W162,Z162)</f>
        <v>10897.230535018198</v>
      </c>
      <c r="AE162" s="206"/>
      <c r="AF162" s="205">
        <f>AD162/AB162*100</f>
        <v>16.393387445789458</v>
      </c>
      <c r="AG162" s="206"/>
      <c r="AH162" s="209">
        <f>AB162*E162</f>
        <v>265893.32</v>
      </c>
      <c r="AI162" s="210"/>
      <c r="AJ162" s="211"/>
      <c r="AK162" s="201">
        <f>ROUNDDOWN(AB162,2)</f>
        <v>66473.33</v>
      </c>
      <c r="AL162" s="11"/>
    </row>
    <row r="163" spans="1:38" ht="28.5" customHeight="1" x14ac:dyDescent="0.3">
      <c r="A163" s="150"/>
      <c r="B163" s="151"/>
      <c r="C163" s="220"/>
      <c r="D163" s="222"/>
      <c r="E163" s="224"/>
      <c r="F163" s="228"/>
      <c r="G163" s="229"/>
      <c r="H163" s="230"/>
      <c r="I163" s="207"/>
      <c r="J163" s="232"/>
      <c r="K163" s="232"/>
      <c r="L163" s="232"/>
      <c r="M163" s="232"/>
      <c r="N163" s="232"/>
      <c r="O163" s="208"/>
      <c r="P163" s="207"/>
      <c r="Q163" s="232"/>
      <c r="R163" s="208"/>
      <c r="S163" s="207"/>
      <c r="T163" s="232"/>
      <c r="U163" s="232"/>
      <c r="V163" s="208"/>
      <c r="W163" s="216"/>
      <c r="X163" s="217"/>
      <c r="Y163" s="218"/>
      <c r="Z163" s="216"/>
      <c r="AA163" s="218"/>
      <c r="AB163" s="202"/>
      <c r="AC163" s="204"/>
      <c r="AD163" s="207"/>
      <c r="AE163" s="208"/>
      <c r="AF163" s="207"/>
      <c r="AG163" s="208"/>
      <c r="AH163" s="212"/>
      <c r="AI163" s="213"/>
      <c r="AJ163" s="214"/>
      <c r="AK163" s="215"/>
      <c r="AL163" s="11"/>
    </row>
    <row r="164" spans="1:38" ht="28.5" customHeight="1" x14ac:dyDescent="0.3">
      <c r="A164" s="146">
        <v>65</v>
      </c>
      <c r="B164" s="147"/>
      <c r="C164" s="170" t="s">
        <v>98</v>
      </c>
      <c r="D164" s="170"/>
      <c r="E164" s="188">
        <v>1</v>
      </c>
      <c r="F164" s="190"/>
      <c r="G164" s="191"/>
      <c r="H164" s="192"/>
      <c r="I164" s="172">
        <v>305302.5</v>
      </c>
      <c r="J164" s="196"/>
      <c r="K164" s="196"/>
      <c r="L164" s="196"/>
      <c r="M164" s="196"/>
      <c r="N164" s="196"/>
      <c r="O164" s="173"/>
      <c r="P164" s="172">
        <v>317600</v>
      </c>
      <c r="Q164" s="196"/>
      <c r="R164" s="173"/>
      <c r="S164" s="172">
        <v>309890</v>
      </c>
      <c r="T164" s="196"/>
      <c r="U164" s="196"/>
      <c r="V164" s="173"/>
      <c r="W164" s="166"/>
      <c r="X164" s="198"/>
      <c r="Y164" s="167"/>
      <c r="Z164" s="166"/>
      <c r="AA164" s="167"/>
      <c r="AB164" s="168">
        <f>ROUNDDOWN(AVERAGE(I164,P164,S164,W164,Z164),2)</f>
        <v>310930.83</v>
      </c>
      <c r="AC164" s="170" t="s">
        <v>16</v>
      </c>
      <c r="AD164" s="172">
        <f>STDEV(I164,P164,S164,W164,Z164)</f>
        <v>6214.4691714846676</v>
      </c>
      <c r="AE164" s="173"/>
      <c r="AF164" s="172">
        <f>AD164/AB164*100</f>
        <v>1.9986661250300162</v>
      </c>
      <c r="AG164" s="173"/>
      <c r="AH164" s="176">
        <f>AB164*E164</f>
        <v>310930.83</v>
      </c>
      <c r="AI164" s="177"/>
      <c r="AJ164" s="178"/>
      <c r="AK164" s="168">
        <f>ROUNDDOWN(AB164,2)</f>
        <v>310930.83</v>
      </c>
      <c r="AL164" s="11"/>
    </row>
    <row r="165" spans="1:38" ht="28.5" customHeight="1" x14ac:dyDescent="0.3">
      <c r="A165" s="150"/>
      <c r="B165" s="151"/>
      <c r="C165" s="171"/>
      <c r="D165" s="171"/>
      <c r="E165" s="189"/>
      <c r="F165" s="193"/>
      <c r="G165" s="194"/>
      <c r="H165" s="195"/>
      <c r="I165" s="174"/>
      <c r="J165" s="197"/>
      <c r="K165" s="197"/>
      <c r="L165" s="197"/>
      <c r="M165" s="197"/>
      <c r="N165" s="197"/>
      <c r="O165" s="175"/>
      <c r="P165" s="174"/>
      <c r="Q165" s="197"/>
      <c r="R165" s="175"/>
      <c r="S165" s="174"/>
      <c r="T165" s="197"/>
      <c r="U165" s="197"/>
      <c r="V165" s="175"/>
      <c r="W165" s="183"/>
      <c r="X165" s="184"/>
      <c r="Y165" s="185"/>
      <c r="Z165" s="183"/>
      <c r="AA165" s="185"/>
      <c r="AB165" s="169"/>
      <c r="AC165" s="171"/>
      <c r="AD165" s="174"/>
      <c r="AE165" s="175"/>
      <c r="AF165" s="174"/>
      <c r="AG165" s="175"/>
      <c r="AH165" s="179"/>
      <c r="AI165" s="180"/>
      <c r="AJ165" s="181"/>
      <c r="AK165" s="182"/>
      <c r="AL165" s="11"/>
    </row>
    <row r="166" spans="1:38" ht="28.5" customHeight="1" x14ac:dyDescent="0.3">
      <c r="A166" s="146">
        <v>66</v>
      </c>
      <c r="B166" s="147"/>
      <c r="C166" s="186" t="s">
        <v>100</v>
      </c>
      <c r="D166" s="186"/>
      <c r="E166" s="188">
        <v>17</v>
      </c>
      <c r="F166" s="190"/>
      <c r="G166" s="191"/>
      <c r="H166" s="192"/>
      <c r="I166" s="172">
        <v>30450</v>
      </c>
      <c r="J166" s="196"/>
      <c r="K166" s="196"/>
      <c r="L166" s="196"/>
      <c r="M166" s="196"/>
      <c r="N166" s="196"/>
      <c r="O166" s="173"/>
      <c r="P166" s="172">
        <v>30000</v>
      </c>
      <c r="Q166" s="196"/>
      <c r="R166" s="173"/>
      <c r="S166" s="172">
        <v>30450</v>
      </c>
      <c r="T166" s="196"/>
      <c r="U166" s="196"/>
      <c r="V166" s="173"/>
      <c r="W166" s="166"/>
      <c r="X166" s="198"/>
      <c r="Y166" s="167"/>
      <c r="Z166" s="166"/>
      <c r="AA166" s="167"/>
      <c r="AB166" s="168">
        <f>ROUNDDOWN(AVERAGE(I166,P166,S166,W166,Z166),2)</f>
        <v>30300</v>
      </c>
      <c r="AC166" s="170" t="s">
        <v>16</v>
      </c>
      <c r="AD166" s="172">
        <f>STDEV(I166,P166,S166,W166,Z166)</f>
        <v>259.8076211353316</v>
      </c>
      <c r="AE166" s="173"/>
      <c r="AF166" s="172">
        <f>AD166/AB166*100</f>
        <v>0.85745089483607784</v>
      </c>
      <c r="AG166" s="173"/>
      <c r="AH166" s="176">
        <f>AB166*E166</f>
        <v>515100</v>
      </c>
      <c r="AI166" s="177"/>
      <c r="AJ166" s="178"/>
      <c r="AK166" s="168">
        <f>ROUNDDOWN(AB166,2)</f>
        <v>30300</v>
      </c>
      <c r="AL166" s="11"/>
    </row>
    <row r="167" spans="1:38" ht="28.5" customHeight="1" x14ac:dyDescent="0.3">
      <c r="A167" s="150"/>
      <c r="B167" s="151"/>
      <c r="C167" s="187"/>
      <c r="D167" s="187"/>
      <c r="E167" s="189"/>
      <c r="F167" s="193"/>
      <c r="G167" s="194"/>
      <c r="H167" s="195"/>
      <c r="I167" s="174"/>
      <c r="J167" s="197"/>
      <c r="K167" s="197"/>
      <c r="L167" s="197"/>
      <c r="M167" s="197"/>
      <c r="N167" s="197"/>
      <c r="O167" s="175"/>
      <c r="P167" s="174"/>
      <c r="Q167" s="197"/>
      <c r="R167" s="175"/>
      <c r="S167" s="174"/>
      <c r="T167" s="197"/>
      <c r="U167" s="197"/>
      <c r="V167" s="175"/>
      <c r="W167" s="183"/>
      <c r="X167" s="184"/>
      <c r="Y167" s="185"/>
      <c r="Z167" s="183"/>
      <c r="AA167" s="185"/>
      <c r="AB167" s="169"/>
      <c r="AC167" s="171"/>
      <c r="AD167" s="174"/>
      <c r="AE167" s="175"/>
      <c r="AF167" s="174"/>
      <c r="AG167" s="175"/>
      <c r="AH167" s="179"/>
      <c r="AI167" s="180"/>
      <c r="AJ167" s="181"/>
      <c r="AK167" s="182"/>
      <c r="AL167" s="11"/>
    </row>
    <row r="168" spans="1:38" ht="28.5" customHeight="1" x14ac:dyDescent="0.3">
      <c r="A168" s="146">
        <v>67</v>
      </c>
      <c r="B168" s="147"/>
      <c r="C168" s="82" t="s">
        <v>101</v>
      </c>
      <c r="D168" s="82"/>
      <c r="E168" s="84">
        <v>10</v>
      </c>
      <c r="F168" s="86"/>
      <c r="G168" s="87"/>
      <c r="H168" s="88"/>
      <c r="I168" s="92">
        <v>17030</v>
      </c>
      <c r="J168" s="93"/>
      <c r="K168" s="93"/>
      <c r="L168" s="93"/>
      <c r="M168" s="93"/>
      <c r="N168" s="93"/>
      <c r="O168" s="94"/>
      <c r="P168" s="92">
        <v>13771.8</v>
      </c>
      <c r="Q168" s="93"/>
      <c r="R168" s="94"/>
      <c r="S168" s="92">
        <v>17256.3</v>
      </c>
      <c r="T168" s="93"/>
      <c r="U168" s="93"/>
      <c r="V168" s="94"/>
      <c r="W168" s="98"/>
      <c r="X168" s="99"/>
      <c r="Y168" s="100"/>
      <c r="Z168" s="98"/>
      <c r="AA168" s="100"/>
      <c r="AB168" s="80">
        <f>ROUNDDOWN(AVERAGE(I168,P168,S168,W168,Z168),2)</f>
        <v>16019.36</v>
      </c>
      <c r="AC168" s="82" t="s">
        <v>16</v>
      </c>
      <c r="AD168" s="92">
        <f>STDEV(I168,P168,S168,W168,Z168)</f>
        <v>1949.7358445013351</v>
      </c>
      <c r="AE168" s="94"/>
      <c r="AF168" s="92">
        <f>AD168/AB168*100</f>
        <v>12.171121970548979</v>
      </c>
      <c r="AG168" s="94"/>
      <c r="AH168" s="102">
        <f>AB168*E168</f>
        <v>160193.60000000001</v>
      </c>
      <c r="AI168" s="103"/>
      <c r="AJ168" s="104"/>
      <c r="AK168" s="80">
        <f>ROUNDDOWN(AB168,2)</f>
        <v>16019.36</v>
      </c>
      <c r="AL168" s="11"/>
    </row>
    <row r="169" spans="1:38" ht="28.5" customHeight="1" x14ac:dyDescent="0.3">
      <c r="A169" s="150"/>
      <c r="B169" s="151"/>
      <c r="C169" s="83"/>
      <c r="D169" s="83"/>
      <c r="E169" s="85"/>
      <c r="F169" s="89"/>
      <c r="G169" s="90"/>
      <c r="H169" s="91"/>
      <c r="I169" s="95"/>
      <c r="J169" s="96"/>
      <c r="K169" s="96"/>
      <c r="L169" s="96"/>
      <c r="M169" s="96"/>
      <c r="N169" s="96"/>
      <c r="O169" s="97"/>
      <c r="P169" s="95"/>
      <c r="Q169" s="96"/>
      <c r="R169" s="97"/>
      <c r="S169" s="95"/>
      <c r="T169" s="96"/>
      <c r="U169" s="96"/>
      <c r="V169" s="97"/>
      <c r="W169" s="143"/>
      <c r="X169" s="144"/>
      <c r="Y169" s="145"/>
      <c r="Z169" s="143"/>
      <c r="AA169" s="145"/>
      <c r="AB169" s="101"/>
      <c r="AC169" s="83"/>
      <c r="AD169" s="95"/>
      <c r="AE169" s="97"/>
      <c r="AF169" s="95"/>
      <c r="AG169" s="97"/>
      <c r="AH169" s="105"/>
      <c r="AI169" s="106"/>
      <c r="AJ169" s="107"/>
      <c r="AK169" s="81"/>
      <c r="AL169" s="11"/>
    </row>
    <row r="170" spans="1:38" ht="28.5" customHeight="1" x14ac:dyDescent="0.3">
      <c r="A170" s="26"/>
      <c r="B170" s="27"/>
      <c r="C170" s="82" t="s">
        <v>102</v>
      </c>
      <c r="D170" s="82"/>
      <c r="E170" s="84">
        <v>15</v>
      </c>
      <c r="F170" s="86"/>
      <c r="G170" s="87"/>
      <c r="H170" s="88"/>
      <c r="I170" s="92">
        <v>3650</v>
      </c>
      <c r="J170" s="93"/>
      <c r="K170" s="93"/>
      <c r="L170" s="93"/>
      <c r="M170" s="93"/>
      <c r="N170" s="93"/>
      <c r="O170" s="94"/>
      <c r="P170" s="92">
        <v>33364.5</v>
      </c>
      <c r="Q170" s="93"/>
      <c r="R170" s="94"/>
      <c r="S170" s="92">
        <v>4258.3</v>
      </c>
      <c r="T170" s="93"/>
      <c r="U170" s="93"/>
      <c r="V170" s="94"/>
      <c r="W170" s="98"/>
      <c r="X170" s="99"/>
      <c r="Y170" s="100"/>
      <c r="Z170" s="98"/>
      <c r="AA170" s="100"/>
      <c r="AB170" s="80">
        <f>ROUNDDOWN(AVERAGE(I170,P170,S170,W170,Z170),2)</f>
        <v>13757.6</v>
      </c>
      <c r="AC170" s="82" t="s">
        <v>16</v>
      </c>
      <c r="AD170" s="92">
        <f>STDEV(I170,P170,S170,W170,Z170)</f>
        <v>16982.797264585126</v>
      </c>
      <c r="AE170" s="94"/>
      <c r="AF170" s="92">
        <f>AD170/AB170*100</f>
        <v>123.4430225081782</v>
      </c>
      <c r="AG170" s="94"/>
      <c r="AH170" s="102">
        <f>AB170*E170</f>
        <v>206364</v>
      </c>
      <c r="AI170" s="103"/>
      <c r="AJ170" s="104"/>
      <c r="AK170" s="80">
        <f>ROUNDDOWN(AB170,2)</f>
        <v>13757.6</v>
      </c>
      <c r="AL170" s="11"/>
    </row>
    <row r="171" spans="1:38" ht="28.5" customHeight="1" x14ac:dyDescent="0.3">
      <c r="A171" s="28"/>
      <c r="B171" s="29"/>
      <c r="C171" s="83"/>
      <c r="D171" s="83"/>
      <c r="E171" s="85"/>
      <c r="F171" s="89"/>
      <c r="G171" s="90"/>
      <c r="H171" s="91"/>
      <c r="I171" s="95"/>
      <c r="J171" s="96"/>
      <c r="K171" s="96"/>
      <c r="L171" s="96"/>
      <c r="M171" s="96"/>
      <c r="N171" s="96"/>
      <c r="O171" s="97"/>
      <c r="P171" s="95"/>
      <c r="Q171" s="96"/>
      <c r="R171" s="97"/>
      <c r="S171" s="95"/>
      <c r="T171" s="96"/>
      <c r="U171" s="96"/>
      <c r="V171" s="97"/>
      <c r="W171" s="143"/>
      <c r="X171" s="144"/>
      <c r="Y171" s="145"/>
      <c r="Z171" s="143"/>
      <c r="AA171" s="145"/>
      <c r="AB171" s="101"/>
      <c r="AC171" s="83"/>
      <c r="AD171" s="95"/>
      <c r="AE171" s="97"/>
      <c r="AF171" s="95"/>
      <c r="AG171" s="97"/>
      <c r="AH171" s="105"/>
      <c r="AI171" s="106"/>
      <c r="AJ171" s="107"/>
      <c r="AK171" s="81"/>
      <c r="AL171" s="11"/>
    </row>
    <row r="172" spans="1:38" ht="28.5" customHeight="1" x14ac:dyDescent="0.3">
      <c r="A172" s="146">
        <v>68</v>
      </c>
      <c r="B172" s="147"/>
      <c r="C172" s="82" t="s">
        <v>103</v>
      </c>
      <c r="D172" s="82"/>
      <c r="E172" s="84">
        <v>5</v>
      </c>
      <c r="F172" s="86"/>
      <c r="G172" s="87"/>
      <c r="H172" s="88"/>
      <c r="I172" s="92">
        <v>2500</v>
      </c>
      <c r="J172" s="93"/>
      <c r="K172" s="93"/>
      <c r="L172" s="93"/>
      <c r="M172" s="93"/>
      <c r="N172" s="93"/>
      <c r="O172" s="94"/>
      <c r="P172" s="92">
        <v>3462.9</v>
      </c>
      <c r="Q172" s="93"/>
      <c r="R172" s="94"/>
      <c r="S172" s="92">
        <v>3462.9</v>
      </c>
      <c r="T172" s="93"/>
      <c r="U172" s="93"/>
      <c r="V172" s="94"/>
      <c r="W172" s="98"/>
      <c r="X172" s="99"/>
      <c r="Y172" s="100"/>
      <c r="Z172" s="98"/>
      <c r="AA172" s="100"/>
      <c r="AB172" s="80">
        <f>ROUNDDOWN(AVERAGE(I172,P172,S172,W172,Z172),2)</f>
        <v>3141.93</v>
      </c>
      <c r="AC172" s="82" t="s">
        <v>16</v>
      </c>
      <c r="AD172" s="92">
        <f>STDEV(I172,P172,S172,W172,Z172)</f>
        <v>555.93057420269349</v>
      </c>
      <c r="AE172" s="94"/>
      <c r="AF172" s="92">
        <f>AD172/AB172*100</f>
        <v>17.693919794606931</v>
      </c>
      <c r="AG172" s="94"/>
      <c r="AH172" s="102">
        <f>AB172*E172</f>
        <v>15709.65</v>
      </c>
      <c r="AI172" s="103"/>
      <c r="AJ172" s="104"/>
      <c r="AK172" s="80">
        <f>ROUNDDOWN(AB172,2)</f>
        <v>3141.93</v>
      </c>
      <c r="AL172" s="11"/>
    </row>
    <row r="173" spans="1:38" ht="28.5" customHeight="1" x14ac:dyDescent="0.3">
      <c r="A173" s="148"/>
      <c r="B173" s="149"/>
      <c r="C173" s="137"/>
      <c r="D173" s="137"/>
      <c r="E173" s="152"/>
      <c r="F173" s="153"/>
      <c r="G173" s="154"/>
      <c r="H173" s="155"/>
      <c r="I173" s="138"/>
      <c r="J173" s="156"/>
      <c r="K173" s="156"/>
      <c r="L173" s="156"/>
      <c r="M173" s="156"/>
      <c r="N173" s="156"/>
      <c r="O173" s="139"/>
      <c r="P173" s="138"/>
      <c r="Q173" s="156"/>
      <c r="R173" s="139"/>
      <c r="S173" s="138"/>
      <c r="T173" s="156"/>
      <c r="U173" s="156"/>
      <c r="V173" s="139"/>
      <c r="W173" s="30"/>
      <c r="X173" s="31"/>
      <c r="Y173" s="32"/>
      <c r="Z173" s="30"/>
      <c r="AA173" s="32"/>
      <c r="AB173" s="136"/>
      <c r="AC173" s="137"/>
      <c r="AD173" s="138"/>
      <c r="AE173" s="139"/>
      <c r="AF173" s="138"/>
      <c r="AG173" s="139"/>
      <c r="AH173" s="140"/>
      <c r="AI173" s="141"/>
      <c r="AJ173" s="142"/>
      <c r="AK173" s="136"/>
      <c r="AL173" s="11"/>
    </row>
    <row r="174" spans="1:38" ht="28.5" customHeight="1" x14ac:dyDescent="0.3">
      <c r="A174" s="150"/>
      <c r="B174" s="151"/>
      <c r="C174" s="83"/>
      <c r="D174" s="83"/>
      <c r="E174" s="85"/>
      <c r="F174" s="89"/>
      <c r="G174" s="90"/>
      <c r="H174" s="91"/>
      <c r="I174" s="95"/>
      <c r="J174" s="96"/>
      <c r="K174" s="96"/>
      <c r="L174" s="96"/>
      <c r="M174" s="96"/>
      <c r="N174" s="96"/>
      <c r="O174" s="97"/>
      <c r="P174" s="95"/>
      <c r="Q174" s="96"/>
      <c r="R174" s="97"/>
      <c r="S174" s="95"/>
      <c r="T174" s="96"/>
      <c r="U174" s="96"/>
      <c r="V174" s="97"/>
      <c r="W174" s="143"/>
      <c r="X174" s="144"/>
      <c r="Y174" s="145"/>
      <c r="Z174" s="143"/>
      <c r="AA174" s="145"/>
      <c r="AB174" s="101"/>
      <c r="AC174" s="83"/>
      <c r="AD174" s="95"/>
      <c r="AE174" s="97"/>
      <c r="AF174" s="95"/>
      <c r="AG174" s="97"/>
      <c r="AH174" s="105"/>
      <c r="AI174" s="106"/>
      <c r="AJ174" s="107"/>
      <c r="AK174" s="81"/>
      <c r="AL174" s="11"/>
    </row>
    <row r="175" spans="1:38" ht="28.5" customHeight="1" x14ac:dyDescent="0.3">
      <c r="A175" s="146">
        <v>69</v>
      </c>
      <c r="B175" s="147"/>
      <c r="C175" s="82" t="s">
        <v>104</v>
      </c>
      <c r="D175" s="82"/>
      <c r="E175" s="84">
        <v>1</v>
      </c>
      <c r="F175" s="86"/>
      <c r="G175" s="87"/>
      <c r="H175" s="88"/>
      <c r="I175" s="157" t="s">
        <v>105</v>
      </c>
      <c r="J175" s="158"/>
      <c r="K175" s="158"/>
      <c r="L175" s="158"/>
      <c r="M175" s="158"/>
      <c r="N175" s="158"/>
      <c r="O175" s="159"/>
      <c r="P175" s="92">
        <v>284725</v>
      </c>
      <c r="Q175" s="93"/>
      <c r="R175" s="94"/>
      <c r="S175" s="157" t="s">
        <v>105</v>
      </c>
      <c r="T175" s="158"/>
      <c r="U175" s="158"/>
      <c r="V175" s="159"/>
      <c r="W175" s="98"/>
      <c r="X175" s="99"/>
      <c r="Y175" s="100"/>
      <c r="Z175" s="98"/>
      <c r="AA175" s="100"/>
      <c r="AB175" s="80">
        <f>ROUNDDOWN(AVERAGE(I175,P175,S175,W175,Z175),2)</f>
        <v>284725</v>
      </c>
      <c r="AC175" s="82" t="s">
        <v>16</v>
      </c>
      <c r="AD175" s="92" t="e">
        <f>STDEV(I175,P175,S175,W175,Z175)</f>
        <v>#DIV/0!</v>
      </c>
      <c r="AE175" s="94"/>
      <c r="AF175" s="92" t="e">
        <f>AD175/AB175*100</f>
        <v>#DIV/0!</v>
      </c>
      <c r="AG175" s="94"/>
      <c r="AH175" s="102">
        <f>AB175*E175</f>
        <v>284725</v>
      </c>
      <c r="AI175" s="103"/>
      <c r="AJ175" s="104"/>
      <c r="AK175" s="80">
        <f>ROUNDDOWN(AB175,2)</f>
        <v>284725</v>
      </c>
      <c r="AL175" s="11"/>
    </row>
    <row r="176" spans="1:38" ht="28.5" customHeight="1" x14ac:dyDescent="0.3">
      <c r="A176" s="148"/>
      <c r="B176" s="149"/>
      <c r="C176" s="137"/>
      <c r="D176" s="137"/>
      <c r="E176" s="152"/>
      <c r="F176" s="153"/>
      <c r="G176" s="154"/>
      <c r="H176" s="155"/>
      <c r="I176" s="160"/>
      <c r="J176" s="161"/>
      <c r="K176" s="161"/>
      <c r="L176" s="161"/>
      <c r="M176" s="161"/>
      <c r="N176" s="161"/>
      <c r="O176" s="162"/>
      <c r="P176" s="138"/>
      <c r="Q176" s="156"/>
      <c r="R176" s="139"/>
      <c r="S176" s="160"/>
      <c r="T176" s="161"/>
      <c r="U176" s="161"/>
      <c r="V176" s="162"/>
      <c r="W176" s="30"/>
      <c r="X176" s="31"/>
      <c r="Y176" s="32"/>
      <c r="Z176" s="30"/>
      <c r="AA176" s="32"/>
      <c r="AB176" s="136"/>
      <c r="AC176" s="137"/>
      <c r="AD176" s="138"/>
      <c r="AE176" s="139"/>
      <c r="AF176" s="138"/>
      <c r="AG176" s="139"/>
      <c r="AH176" s="140"/>
      <c r="AI176" s="141"/>
      <c r="AJ176" s="142"/>
      <c r="AK176" s="136"/>
      <c r="AL176" s="11"/>
    </row>
    <row r="177" spans="1:38" ht="28.5" customHeight="1" x14ac:dyDescent="0.3">
      <c r="A177" s="150"/>
      <c r="B177" s="151"/>
      <c r="C177" s="83"/>
      <c r="D177" s="83"/>
      <c r="E177" s="85"/>
      <c r="F177" s="89"/>
      <c r="G177" s="90"/>
      <c r="H177" s="91"/>
      <c r="I177" s="163"/>
      <c r="J177" s="164"/>
      <c r="K177" s="164"/>
      <c r="L177" s="164"/>
      <c r="M177" s="164"/>
      <c r="N177" s="164"/>
      <c r="O177" s="165"/>
      <c r="P177" s="95"/>
      <c r="Q177" s="96"/>
      <c r="R177" s="97"/>
      <c r="S177" s="163"/>
      <c r="T177" s="164"/>
      <c r="U177" s="164"/>
      <c r="V177" s="165"/>
      <c r="W177" s="143"/>
      <c r="X177" s="144"/>
      <c r="Y177" s="145"/>
      <c r="Z177" s="143"/>
      <c r="AA177" s="145"/>
      <c r="AB177" s="101"/>
      <c r="AC177" s="83"/>
      <c r="AD177" s="95"/>
      <c r="AE177" s="97"/>
      <c r="AF177" s="95"/>
      <c r="AG177" s="97"/>
      <c r="AH177" s="105"/>
      <c r="AI177" s="106"/>
      <c r="AJ177" s="107"/>
      <c r="AK177" s="81"/>
      <c r="AL177" s="11"/>
    </row>
    <row r="178" spans="1:38" ht="28.5" customHeight="1" x14ac:dyDescent="0.3">
      <c r="A178" s="146">
        <v>70</v>
      </c>
      <c r="B178" s="147"/>
      <c r="C178" s="186" t="s">
        <v>71</v>
      </c>
      <c r="D178" s="186"/>
      <c r="E178" s="254">
        <v>10</v>
      </c>
      <c r="F178" s="256"/>
      <c r="G178" s="257"/>
      <c r="H178" s="258"/>
      <c r="I178" s="240">
        <v>40990</v>
      </c>
      <c r="J178" s="262"/>
      <c r="K178" s="262"/>
      <c r="L178" s="262"/>
      <c r="M178" s="262"/>
      <c r="N178" s="262"/>
      <c r="O178" s="241"/>
      <c r="P178" s="240">
        <v>44990</v>
      </c>
      <c r="Q178" s="262"/>
      <c r="R178" s="241"/>
      <c r="S178" s="240">
        <v>40000</v>
      </c>
      <c r="T178" s="262"/>
      <c r="U178" s="262"/>
      <c r="V178" s="241"/>
      <c r="W178" s="236"/>
      <c r="X178" s="264"/>
      <c r="Y178" s="237"/>
      <c r="Z178" s="236"/>
      <c r="AA178" s="237"/>
      <c r="AB178" s="238">
        <f>ROUNDDOWN(AVERAGE(I178,P178,S178,W178,Z178),2)</f>
        <v>41993.33</v>
      </c>
      <c r="AC178" s="186"/>
      <c r="AD178" s="240">
        <f>STDEV(I178,P178,S178,W178,Z178)</f>
        <v>2641.9752711434176</v>
      </c>
      <c r="AE178" s="241"/>
      <c r="AF178" s="240">
        <f>AD178/AB178*100</f>
        <v>6.2914164490965998</v>
      </c>
      <c r="AG178" s="241"/>
      <c r="AH178" s="244">
        <f>AB178*E178</f>
        <v>419933.30000000005</v>
      </c>
      <c r="AI178" s="245"/>
      <c r="AJ178" s="246"/>
      <c r="AK178" s="240">
        <f>ROUNDDOWN(AB178,2)</f>
        <v>41993.33</v>
      </c>
      <c r="AL178" s="550">
        <v>602584.31999999995</v>
      </c>
    </row>
    <row r="179" spans="1:38" ht="28.5" customHeight="1" x14ac:dyDescent="0.3">
      <c r="A179" s="148"/>
      <c r="B179" s="149"/>
      <c r="C179" s="187"/>
      <c r="D179" s="187"/>
      <c r="E179" s="255"/>
      <c r="F179" s="259"/>
      <c r="G179" s="260"/>
      <c r="H179" s="261"/>
      <c r="I179" s="242"/>
      <c r="J179" s="263"/>
      <c r="K179" s="263"/>
      <c r="L179" s="263"/>
      <c r="M179" s="263"/>
      <c r="N179" s="263"/>
      <c r="O179" s="243"/>
      <c r="P179" s="242"/>
      <c r="Q179" s="263"/>
      <c r="R179" s="243"/>
      <c r="S179" s="242"/>
      <c r="T179" s="263"/>
      <c r="U179" s="263"/>
      <c r="V179" s="243"/>
      <c r="W179" s="251"/>
      <c r="X179" s="252"/>
      <c r="Y179" s="253"/>
      <c r="Z179" s="251"/>
      <c r="AA179" s="253"/>
      <c r="AB179" s="239"/>
      <c r="AC179" s="187"/>
      <c r="AD179" s="242"/>
      <c r="AE179" s="243"/>
      <c r="AF179" s="242"/>
      <c r="AG179" s="243"/>
      <c r="AH179" s="247"/>
      <c r="AI179" s="248"/>
      <c r="AJ179" s="249"/>
      <c r="AK179" s="242"/>
      <c r="AL179" s="550"/>
    </row>
    <row r="180" spans="1:38" ht="28.5" customHeight="1" x14ac:dyDescent="0.3">
      <c r="A180" s="150"/>
      <c r="B180" s="151"/>
      <c r="C180" s="186" t="s">
        <v>72</v>
      </c>
      <c r="D180" s="186"/>
      <c r="E180" s="254">
        <v>17</v>
      </c>
      <c r="F180" s="256"/>
      <c r="G180" s="257"/>
      <c r="H180" s="258"/>
      <c r="I180" s="240">
        <v>6562</v>
      </c>
      <c r="J180" s="262"/>
      <c r="K180" s="262"/>
      <c r="L180" s="262"/>
      <c r="M180" s="262"/>
      <c r="N180" s="262"/>
      <c r="O180" s="241"/>
      <c r="P180" s="240">
        <v>6300</v>
      </c>
      <c r="Q180" s="262"/>
      <c r="R180" s="241"/>
      <c r="S180" s="240">
        <v>6400</v>
      </c>
      <c r="T180" s="262"/>
      <c r="U180" s="262"/>
      <c r="V180" s="241"/>
      <c r="W180" s="236"/>
      <c r="X180" s="264"/>
      <c r="Y180" s="237"/>
      <c r="Z180" s="236"/>
      <c r="AA180" s="237"/>
      <c r="AB180" s="238">
        <f>ROUNDDOWN(AVERAGE(I180,P180,S180,W180,Z180),2)</f>
        <v>6420.66</v>
      </c>
      <c r="AC180" s="186"/>
      <c r="AD180" s="240">
        <f>STDEV(I180,P180,S180,W180,Z180)</f>
        <v>132.21699336066197</v>
      </c>
      <c r="AE180" s="241"/>
      <c r="AF180" s="240">
        <f>AD180/AB180*100</f>
        <v>2.0592430273626383</v>
      </c>
      <c r="AG180" s="241"/>
      <c r="AH180" s="244">
        <f>AB180*E180</f>
        <v>109151.22</v>
      </c>
      <c r="AI180" s="245"/>
      <c r="AJ180" s="246"/>
      <c r="AK180" s="240">
        <f>ROUNDDOWN(AB180,2)</f>
        <v>6420.66</v>
      </c>
      <c r="AL180" s="550"/>
    </row>
    <row r="181" spans="1:38" ht="28.5" customHeight="1" x14ac:dyDescent="0.3">
      <c r="A181" s="146">
        <v>71</v>
      </c>
      <c r="B181" s="147"/>
      <c r="C181" s="187"/>
      <c r="D181" s="187"/>
      <c r="E181" s="255"/>
      <c r="F181" s="259"/>
      <c r="G181" s="260"/>
      <c r="H181" s="261"/>
      <c r="I181" s="242"/>
      <c r="J181" s="263"/>
      <c r="K181" s="263"/>
      <c r="L181" s="263"/>
      <c r="M181" s="263"/>
      <c r="N181" s="263"/>
      <c r="O181" s="243"/>
      <c r="P181" s="242"/>
      <c r="Q181" s="263"/>
      <c r="R181" s="243"/>
      <c r="S181" s="242"/>
      <c r="T181" s="263"/>
      <c r="U181" s="263"/>
      <c r="V181" s="243"/>
      <c r="W181" s="251"/>
      <c r="X181" s="252"/>
      <c r="Y181" s="253"/>
      <c r="Z181" s="251"/>
      <c r="AA181" s="253"/>
      <c r="AB181" s="239"/>
      <c r="AC181" s="187"/>
      <c r="AD181" s="242"/>
      <c r="AE181" s="243"/>
      <c r="AF181" s="242"/>
      <c r="AG181" s="243"/>
      <c r="AH181" s="247"/>
      <c r="AI181" s="248"/>
      <c r="AJ181" s="249"/>
      <c r="AK181" s="242"/>
      <c r="AL181" s="550"/>
    </row>
    <row r="182" spans="1:38" ht="28.5" customHeight="1" x14ac:dyDescent="0.3">
      <c r="A182" s="148"/>
      <c r="B182" s="149"/>
      <c r="C182" s="186" t="s">
        <v>73</v>
      </c>
      <c r="D182" s="186"/>
      <c r="E182" s="254">
        <v>7</v>
      </c>
      <c r="F182" s="256"/>
      <c r="G182" s="257"/>
      <c r="H182" s="258"/>
      <c r="I182" s="240">
        <v>9900</v>
      </c>
      <c r="J182" s="262"/>
      <c r="K182" s="262"/>
      <c r="L182" s="262"/>
      <c r="M182" s="262"/>
      <c r="N182" s="262"/>
      <c r="O182" s="241"/>
      <c r="P182" s="240">
        <v>10100</v>
      </c>
      <c r="Q182" s="262"/>
      <c r="R182" s="241"/>
      <c r="S182" s="240">
        <v>11500</v>
      </c>
      <c r="T182" s="262"/>
      <c r="U182" s="262"/>
      <c r="V182" s="241"/>
      <c r="W182" s="236"/>
      <c r="X182" s="264"/>
      <c r="Y182" s="237"/>
      <c r="Z182" s="236"/>
      <c r="AA182" s="237"/>
      <c r="AB182" s="238">
        <f>ROUNDDOWN(AVERAGE(I182,P182,S182,W182,Z182),2)</f>
        <v>10500</v>
      </c>
      <c r="AC182" s="186"/>
      <c r="AD182" s="240">
        <f>STDEV(I182,P182,S182,W182,Z182)</f>
        <v>871.77978870813467</v>
      </c>
      <c r="AE182" s="241"/>
      <c r="AF182" s="240">
        <f>AD182/AB182*100</f>
        <v>8.3026646543631877</v>
      </c>
      <c r="AG182" s="241"/>
      <c r="AH182" s="244">
        <f>AB182*E182</f>
        <v>73500</v>
      </c>
      <c r="AI182" s="245"/>
      <c r="AJ182" s="246"/>
      <c r="AK182" s="240">
        <f>ROUNDDOWN(AB182,2)</f>
        <v>10500</v>
      </c>
      <c r="AL182" s="550"/>
    </row>
    <row r="183" spans="1:38" ht="28.5" customHeight="1" x14ac:dyDescent="0.3">
      <c r="A183" s="150"/>
      <c r="B183" s="151"/>
      <c r="C183" s="187"/>
      <c r="D183" s="187"/>
      <c r="E183" s="255"/>
      <c r="F183" s="259"/>
      <c r="G183" s="260"/>
      <c r="H183" s="261"/>
      <c r="I183" s="242"/>
      <c r="J183" s="263"/>
      <c r="K183" s="263"/>
      <c r="L183" s="263"/>
      <c r="M183" s="263"/>
      <c r="N183" s="263"/>
      <c r="O183" s="243"/>
      <c r="P183" s="242"/>
      <c r="Q183" s="263"/>
      <c r="R183" s="243"/>
      <c r="S183" s="242"/>
      <c r="T183" s="263"/>
      <c r="U183" s="263"/>
      <c r="V183" s="243"/>
      <c r="W183" s="251"/>
      <c r="X183" s="252"/>
      <c r="Y183" s="253"/>
      <c r="Z183" s="251"/>
      <c r="AA183" s="253"/>
      <c r="AB183" s="239"/>
      <c r="AC183" s="187"/>
      <c r="AD183" s="242"/>
      <c r="AE183" s="243"/>
      <c r="AF183" s="242"/>
      <c r="AG183" s="243"/>
      <c r="AH183" s="247"/>
      <c r="AI183" s="248"/>
      <c r="AJ183" s="249"/>
      <c r="AK183" s="242"/>
      <c r="AL183" s="550"/>
    </row>
    <row r="184" spans="1:38" ht="28.5" customHeight="1" x14ac:dyDescent="0.3">
      <c r="A184" s="43">
        <v>72</v>
      </c>
      <c r="B184" s="44"/>
      <c r="C184" s="186" t="s">
        <v>106</v>
      </c>
      <c r="D184" s="186"/>
      <c r="E184" s="254"/>
      <c r="F184" s="256"/>
      <c r="G184" s="257"/>
      <c r="H184" s="258"/>
      <c r="I184" s="240">
        <v>11550</v>
      </c>
      <c r="J184" s="262"/>
      <c r="K184" s="262"/>
      <c r="L184" s="262"/>
      <c r="M184" s="262"/>
      <c r="N184" s="262"/>
      <c r="O184" s="241"/>
      <c r="P184" s="240">
        <v>11400</v>
      </c>
      <c r="Q184" s="262"/>
      <c r="R184" s="241"/>
      <c r="S184" s="240">
        <v>11470</v>
      </c>
      <c r="T184" s="262"/>
      <c r="U184" s="262"/>
      <c r="V184" s="241"/>
      <c r="W184" s="236"/>
      <c r="X184" s="264"/>
      <c r="Y184" s="237"/>
      <c r="Z184" s="236"/>
      <c r="AA184" s="237"/>
      <c r="AB184" s="238">
        <f>ROUNDDOWN(AVERAGE(I184,P184,S184,W184,Z184),2)</f>
        <v>11473.33</v>
      </c>
      <c r="AC184" s="186"/>
      <c r="AD184" s="240">
        <f>STDEV(I184,P184,S184,W184,Z184)</f>
        <v>75.055534994651353</v>
      </c>
      <c r="AE184" s="241"/>
      <c r="AF184" s="240">
        <f>AD184/AB184*100</f>
        <v>0.65417394073604918</v>
      </c>
      <c r="AG184" s="241"/>
      <c r="AH184" s="244">
        <f>AB184*E184</f>
        <v>0</v>
      </c>
      <c r="AI184" s="245"/>
      <c r="AJ184" s="246"/>
      <c r="AK184" s="240">
        <f>ROUNDDOWN(AB184,2)</f>
        <v>11473.33</v>
      </c>
      <c r="AL184" s="11"/>
    </row>
    <row r="185" spans="1:38" ht="28.5" customHeight="1" x14ac:dyDescent="0.3">
      <c r="A185" s="26"/>
      <c r="B185" s="27"/>
      <c r="C185" s="187"/>
      <c r="D185" s="187"/>
      <c r="E185" s="255"/>
      <c r="F185" s="259"/>
      <c r="G185" s="260"/>
      <c r="H185" s="261"/>
      <c r="I185" s="242"/>
      <c r="J185" s="263"/>
      <c r="K185" s="263"/>
      <c r="L185" s="263"/>
      <c r="M185" s="263"/>
      <c r="N185" s="263"/>
      <c r="O185" s="243"/>
      <c r="P185" s="242"/>
      <c r="Q185" s="263"/>
      <c r="R185" s="243"/>
      <c r="S185" s="242"/>
      <c r="T185" s="263"/>
      <c r="U185" s="263"/>
      <c r="V185" s="243"/>
      <c r="W185" s="251"/>
      <c r="X185" s="252"/>
      <c r="Y185" s="253"/>
      <c r="Z185" s="251"/>
      <c r="AA185" s="253"/>
      <c r="AB185" s="239"/>
      <c r="AC185" s="187"/>
      <c r="AD185" s="242"/>
      <c r="AE185" s="243"/>
      <c r="AF185" s="242"/>
      <c r="AG185" s="243"/>
      <c r="AH185" s="247"/>
      <c r="AI185" s="248"/>
      <c r="AJ185" s="249"/>
      <c r="AK185" s="242"/>
      <c r="AL185" s="11"/>
    </row>
    <row r="186" spans="1:38" ht="28.5" customHeight="1" x14ac:dyDescent="0.3">
      <c r="A186" s="26"/>
      <c r="B186" s="27"/>
      <c r="C186" s="362" t="s">
        <v>50</v>
      </c>
      <c r="D186" s="362"/>
      <c r="E186" s="364">
        <v>60</v>
      </c>
      <c r="F186" s="366"/>
      <c r="G186" s="367"/>
      <c r="H186" s="368"/>
      <c r="I186" s="349">
        <v>6020</v>
      </c>
      <c r="J186" s="372"/>
      <c r="K186" s="372"/>
      <c r="L186" s="372"/>
      <c r="M186" s="372"/>
      <c r="N186" s="372"/>
      <c r="O186" s="350"/>
      <c r="P186" s="349">
        <v>6200</v>
      </c>
      <c r="Q186" s="372"/>
      <c r="R186" s="350"/>
      <c r="S186" s="349">
        <v>5870</v>
      </c>
      <c r="T186" s="372"/>
      <c r="U186" s="372"/>
      <c r="V186" s="350"/>
      <c r="W186" s="346"/>
      <c r="X186" s="347"/>
      <c r="Y186" s="348"/>
      <c r="Z186" s="346"/>
      <c r="AA186" s="348"/>
      <c r="AB186" s="374">
        <f>ROUNDDOWN(AVERAGE(I186,P186,S186,W186,Z186),2)</f>
        <v>6030</v>
      </c>
      <c r="AC186" s="362"/>
      <c r="AD186" s="349">
        <f>STDEV(I186,P186,S186,W186,Z186)</f>
        <v>165.22711641858305</v>
      </c>
      <c r="AE186" s="350"/>
      <c r="AF186" s="349">
        <f>AD186/AB186*100</f>
        <v>2.7400848493960703</v>
      </c>
      <c r="AG186" s="350"/>
      <c r="AH186" s="353">
        <f>AB186*E186</f>
        <v>361800</v>
      </c>
      <c r="AI186" s="354"/>
      <c r="AJ186" s="355"/>
      <c r="AK186" s="349">
        <f>ROUNDDOWN(AB186,2)</f>
        <v>6030</v>
      </c>
      <c r="AL186" s="11"/>
    </row>
    <row r="187" spans="1:38" ht="28.5" customHeight="1" x14ac:dyDescent="0.3">
      <c r="A187" s="26"/>
      <c r="B187" s="27"/>
      <c r="C187" s="363"/>
      <c r="D187" s="363"/>
      <c r="E187" s="365"/>
      <c r="F187" s="369"/>
      <c r="G187" s="370"/>
      <c r="H187" s="371"/>
      <c r="I187" s="351"/>
      <c r="J187" s="373"/>
      <c r="K187" s="373"/>
      <c r="L187" s="373"/>
      <c r="M187" s="373"/>
      <c r="N187" s="373"/>
      <c r="O187" s="352"/>
      <c r="P187" s="351"/>
      <c r="Q187" s="373"/>
      <c r="R187" s="352"/>
      <c r="S187" s="351"/>
      <c r="T187" s="373"/>
      <c r="U187" s="373"/>
      <c r="V187" s="352"/>
      <c r="W187" s="359"/>
      <c r="X187" s="360"/>
      <c r="Y187" s="361"/>
      <c r="Z187" s="359"/>
      <c r="AA187" s="361"/>
      <c r="AB187" s="375"/>
      <c r="AC187" s="363"/>
      <c r="AD187" s="351"/>
      <c r="AE187" s="352"/>
      <c r="AF187" s="351"/>
      <c r="AG187" s="352"/>
      <c r="AH187" s="356"/>
      <c r="AI187" s="357"/>
      <c r="AJ187" s="358"/>
      <c r="AK187" s="351"/>
      <c r="AL187" s="11"/>
    </row>
    <row r="188" spans="1:38" ht="28.5" customHeight="1" x14ac:dyDescent="0.3">
      <c r="A188" s="26"/>
      <c r="B188" s="27"/>
      <c r="C188" s="362" t="s">
        <v>53</v>
      </c>
      <c r="D188" s="362"/>
      <c r="E188" s="364">
        <v>17</v>
      </c>
      <c r="F188" s="366"/>
      <c r="G188" s="367"/>
      <c r="H188" s="368"/>
      <c r="I188" s="349">
        <v>5890</v>
      </c>
      <c r="J188" s="372"/>
      <c r="K188" s="372"/>
      <c r="L188" s="372"/>
      <c r="M188" s="372"/>
      <c r="N188" s="372"/>
      <c r="O188" s="350"/>
      <c r="P188" s="349">
        <v>6114</v>
      </c>
      <c r="Q188" s="372"/>
      <c r="R188" s="350"/>
      <c r="S188" s="349">
        <v>5708</v>
      </c>
      <c r="T188" s="372"/>
      <c r="U188" s="372"/>
      <c r="V188" s="350"/>
      <c r="W188" s="346"/>
      <c r="X188" s="347"/>
      <c r="Y188" s="348"/>
      <c r="Z188" s="346"/>
      <c r="AA188" s="348"/>
      <c r="AB188" s="374">
        <f>ROUNDDOWN(AVERAGE(I188,P188,S188,W188,Z188),2)</f>
        <v>5904</v>
      </c>
      <c r="AC188" s="362"/>
      <c r="AD188" s="349">
        <f>STDEV(I188,P188,S188,W188,Z188)</f>
        <v>203.36174664867531</v>
      </c>
      <c r="AE188" s="350"/>
      <c r="AF188" s="349">
        <f>AD188/AB188*100</f>
        <v>3.4444740286022242</v>
      </c>
      <c r="AG188" s="350"/>
      <c r="AH188" s="353">
        <f>AB188*E188</f>
        <v>100368</v>
      </c>
      <c r="AI188" s="354"/>
      <c r="AJ188" s="355"/>
      <c r="AK188" s="349">
        <f>ROUNDDOWN(AB188,2)</f>
        <v>5904</v>
      </c>
      <c r="AL188" s="11"/>
    </row>
    <row r="189" spans="1:38" ht="28.5" customHeight="1" x14ac:dyDescent="0.3">
      <c r="A189" s="26"/>
      <c r="B189" s="27"/>
      <c r="C189" s="363"/>
      <c r="D189" s="363"/>
      <c r="E189" s="365"/>
      <c r="F189" s="369"/>
      <c r="G189" s="370"/>
      <c r="H189" s="371"/>
      <c r="I189" s="351"/>
      <c r="J189" s="373"/>
      <c r="K189" s="373"/>
      <c r="L189" s="373"/>
      <c r="M189" s="373"/>
      <c r="N189" s="373"/>
      <c r="O189" s="352"/>
      <c r="P189" s="351"/>
      <c r="Q189" s="373"/>
      <c r="R189" s="352"/>
      <c r="S189" s="351"/>
      <c r="T189" s="373"/>
      <c r="U189" s="373"/>
      <c r="V189" s="352"/>
      <c r="W189" s="359"/>
      <c r="X189" s="360"/>
      <c r="Y189" s="361"/>
      <c r="Z189" s="359"/>
      <c r="AA189" s="361"/>
      <c r="AB189" s="375"/>
      <c r="AC189" s="363"/>
      <c r="AD189" s="351"/>
      <c r="AE189" s="352"/>
      <c r="AF189" s="351"/>
      <c r="AG189" s="352"/>
      <c r="AH189" s="356"/>
      <c r="AI189" s="357"/>
      <c r="AJ189" s="358"/>
      <c r="AK189" s="351"/>
      <c r="AL189" s="11"/>
    </row>
    <row r="190" spans="1:38" ht="28.5" customHeight="1" x14ac:dyDescent="0.3">
      <c r="A190" s="26"/>
      <c r="B190" s="27"/>
      <c r="C190" s="362" t="s">
        <v>54</v>
      </c>
      <c r="D190" s="362"/>
      <c r="E190" s="364">
        <v>20</v>
      </c>
      <c r="F190" s="366"/>
      <c r="G190" s="367"/>
      <c r="H190" s="368"/>
      <c r="I190" s="349">
        <v>11990</v>
      </c>
      <c r="J190" s="372"/>
      <c r="K190" s="372"/>
      <c r="L190" s="372"/>
      <c r="M190" s="372"/>
      <c r="N190" s="372"/>
      <c r="O190" s="350"/>
      <c r="P190" s="349">
        <v>12261</v>
      </c>
      <c r="Q190" s="372"/>
      <c r="R190" s="350"/>
      <c r="S190" s="349">
        <v>11539</v>
      </c>
      <c r="T190" s="372"/>
      <c r="U190" s="372"/>
      <c r="V190" s="350"/>
      <c r="W190" s="346"/>
      <c r="X190" s="347"/>
      <c r="Y190" s="348"/>
      <c r="Z190" s="346"/>
      <c r="AA190" s="348"/>
      <c r="AB190" s="374">
        <f>ROUNDDOWN(AVERAGE(I190,P190,S190,W190,Z190),2)</f>
        <v>11930</v>
      </c>
      <c r="AC190" s="362"/>
      <c r="AD190" s="349">
        <f>STDEV(I190,P190,S190,W190,Z190)</f>
        <v>364.72044088589274</v>
      </c>
      <c r="AE190" s="350"/>
      <c r="AF190" s="349">
        <f>AD190/AB190*100</f>
        <v>3.0571705019773074</v>
      </c>
      <c r="AG190" s="350"/>
      <c r="AH190" s="353">
        <f>AB190*E190</f>
        <v>238600</v>
      </c>
      <c r="AI190" s="354"/>
      <c r="AJ190" s="355"/>
      <c r="AK190" s="349">
        <f>ROUNDDOWN(AB190,2)</f>
        <v>11930</v>
      </c>
      <c r="AL190" s="11"/>
    </row>
    <row r="191" spans="1:38" ht="28.5" customHeight="1" x14ac:dyDescent="0.3">
      <c r="A191" s="26"/>
      <c r="B191" s="27"/>
      <c r="C191" s="528"/>
      <c r="D191" s="528"/>
      <c r="E191" s="529"/>
      <c r="F191" s="530"/>
      <c r="G191" s="531"/>
      <c r="H191" s="532"/>
      <c r="I191" s="533"/>
      <c r="J191" s="534"/>
      <c r="K191" s="534"/>
      <c r="L191" s="534"/>
      <c r="M191" s="534"/>
      <c r="N191" s="534"/>
      <c r="O191" s="535"/>
      <c r="P191" s="533"/>
      <c r="Q191" s="534"/>
      <c r="R191" s="535"/>
      <c r="S191" s="533"/>
      <c r="T191" s="534"/>
      <c r="U191" s="534"/>
      <c r="V191" s="535"/>
      <c r="W191" s="20"/>
      <c r="X191" s="21"/>
      <c r="Y191" s="22"/>
      <c r="Z191" s="20"/>
      <c r="AA191" s="22"/>
      <c r="AB191" s="536"/>
      <c r="AC191" s="528"/>
      <c r="AD191" s="533"/>
      <c r="AE191" s="535"/>
      <c r="AF191" s="533"/>
      <c r="AG191" s="535"/>
      <c r="AH191" s="537"/>
      <c r="AI191" s="538"/>
      <c r="AJ191" s="539"/>
      <c r="AK191" s="533"/>
      <c r="AL191" s="11"/>
    </row>
    <row r="192" spans="1:38" ht="28.5" customHeight="1" x14ac:dyDescent="0.3">
      <c r="A192" s="26"/>
      <c r="B192" s="27"/>
      <c r="C192" s="362" t="s">
        <v>114</v>
      </c>
      <c r="D192" s="362"/>
      <c r="E192" s="364">
        <v>40</v>
      </c>
      <c r="F192" s="366"/>
      <c r="G192" s="367"/>
      <c r="H192" s="368"/>
      <c r="I192" s="349">
        <v>2930</v>
      </c>
      <c r="J192" s="372"/>
      <c r="K192" s="372"/>
      <c r="L192" s="372"/>
      <c r="M192" s="372"/>
      <c r="N192" s="372"/>
      <c r="O192" s="350"/>
      <c r="P192" s="349">
        <v>2950</v>
      </c>
      <c r="Q192" s="372"/>
      <c r="R192" s="350"/>
      <c r="S192" s="349">
        <v>2930</v>
      </c>
      <c r="T192" s="372"/>
      <c r="U192" s="372"/>
      <c r="V192" s="350"/>
      <c r="W192" s="346"/>
      <c r="X192" s="347"/>
      <c r="Y192" s="348"/>
      <c r="Z192" s="346"/>
      <c r="AA192" s="348"/>
      <c r="AB192" s="374">
        <f>ROUNDDOWN(AVERAGE(I192,P192,S192,W192,Z192),2)</f>
        <v>2936.66</v>
      </c>
      <c r="AC192" s="362"/>
      <c r="AD192" s="349">
        <f>STDEV(I192,P192,S192,W192,Z192)</f>
        <v>11.547005383792515</v>
      </c>
      <c r="AE192" s="350"/>
      <c r="AF192" s="349">
        <f>AD192/AB192*100</f>
        <v>0.39320198401559986</v>
      </c>
      <c r="AG192" s="350"/>
      <c r="AH192" s="353">
        <f>AB192*E192</f>
        <v>117466.4</v>
      </c>
      <c r="AI192" s="354"/>
      <c r="AJ192" s="355"/>
      <c r="AK192" s="349">
        <f>ROUNDDOWN(AB192,2)</f>
        <v>2936.66</v>
      </c>
      <c r="AL192" s="11"/>
    </row>
    <row r="193" spans="1:38" ht="28.5" customHeight="1" x14ac:dyDescent="0.3">
      <c r="A193" s="26"/>
      <c r="B193" s="27"/>
      <c r="C193" s="528"/>
      <c r="D193" s="528"/>
      <c r="E193" s="529"/>
      <c r="F193" s="530"/>
      <c r="G193" s="531"/>
      <c r="H193" s="532"/>
      <c r="I193" s="533"/>
      <c r="J193" s="534"/>
      <c r="K193" s="534"/>
      <c r="L193" s="534"/>
      <c r="M193" s="534"/>
      <c r="N193" s="534"/>
      <c r="O193" s="535"/>
      <c r="P193" s="533"/>
      <c r="Q193" s="534"/>
      <c r="R193" s="535"/>
      <c r="S193" s="533"/>
      <c r="T193" s="534"/>
      <c r="U193" s="534"/>
      <c r="V193" s="535"/>
      <c r="W193" s="20"/>
      <c r="X193" s="21"/>
      <c r="Y193" s="22"/>
      <c r="Z193" s="20"/>
      <c r="AA193" s="22"/>
      <c r="AB193" s="536"/>
      <c r="AC193" s="528"/>
      <c r="AD193" s="533"/>
      <c r="AE193" s="535"/>
      <c r="AF193" s="533"/>
      <c r="AG193" s="535"/>
      <c r="AH193" s="537"/>
      <c r="AI193" s="538"/>
      <c r="AJ193" s="539"/>
      <c r="AK193" s="533"/>
      <c r="AL193" s="11"/>
    </row>
    <row r="194" spans="1:38" ht="28.5" customHeight="1" x14ac:dyDescent="0.3">
      <c r="A194" s="26"/>
      <c r="B194" s="27"/>
      <c r="C194" s="362" t="s">
        <v>115</v>
      </c>
      <c r="D194" s="362"/>
      <c r="E194" s="364">
        <v>10</v>
      </c>
      <c r="F194" s="366"/>
      <c r="G194" s="367"/>
      <c r="H194" s="368"/>
      <c r="I194" s="349">
        <v>1210</v>
      </c>
      <c r="J194" s="372"/>
      <c r="K194" s="372"/>
      <c r="L194" s="372"/>
      <c r="M194" s="372"/>
      <c r="N194" s="372"/>
      <c r="O194" s="350"/>
      <c r="P194" s="349">
        <v>1200</v>
      </c>
      <c r="Q194" s="372"/>
      <c r="R194" s="350"/>
      <c r="S194" s="349">
        <v>1215</v>
      </c>
      <c r="T194" s="372"/>
      <c r="U194" s="372"/>
      <c r="V194" s="350"/>
      <c r="W194" s="346"/>
      <c r="X194" s="347"/>
      <c r="Y194" s="348"/>
      <c r="Z194" s="346"/>
      <c r="AA194" s="348"/>
      <c r="AB194" s="374">
        <f>ROUNDDOWN(AVERAGE(I194,P194,S194,W194,Z194),2)</f>
        <v>1208.33</v>
      </c>
      <c r="AC194" s="362"/>
      <c r="AD194" s="349">
        <f>STDEV(I194,P194,S194,W194,Z194)</f>
        <v>7.6376261582597333</v>
      </c>
      <c r="AE194" s="350"/>
      <c r="AF194" s="349">
        <f>AD194/AB194*100</f>
        <v>0.63208114987294306</v>
      </c>
      <c r="AG194" s="350"/>
      <c r="AH194" s="353">
        <f>AB194*E194</f>
        <v>12083.3</v>
      </c>
      <c r="AI194" s="354"/>
      <c r="AJ194" s="355"/>
      <c r="AK194" s="349">
        <f>ROUNDDOWN(AB194,2)</f>
        <v>1208.33</v>
      </c>
      <c r="AL194" s="11"/>
    </row>
    <row r="195" spans="1:38" ht="28.5" customHeight="1" x14ac:dyDescent="0.3">
      <c r="A195" s="26"/>
      <c r="B195" s="27"/>
      <c r="C195" s="528"/>
      <c r="D195" s="528"/>
      <c r="E195" s="529"/>
      <c r="F195" s="530"/>
      <c r="G195" s="531"/>
      <c r="H195" s="532"/>
      <c r="I195" s="533"/>
      <c r="J195" s="534"/>
      <c r="K195" s="534"/>
      <c r="L195" s="534"/>
      <c r="M195" s="534"/>
      <c r="N195" s="534"/>
      <c r="O195" s="535"/>
      <c r="P195" s="533"/>
      <c r="Q195" s="534"/>
      <c r="R195" s="535"/>
      <c r="S195" s="533"/>
      <c r="T195" s="534"/>
      <c r="U195" s="534"/>
      <c r="V195" s="535"/>
      <c r="W195" s="20"/>
      <c r="X195" s="21"/>
      <c r="Y195" s="22"/>
      <c r="Z195" s="20"/>
      <c r="AA195" s="22"/>
      <c r="AB195" s="536"/>
      <c r="AC195" s="528"/>
      <c r="AD195" s="533"/>
      <c r="AE195" s="535"/>
      <c r="AF195" s="533"/>
      <c r="AG195" s="535"/>
      <c r="AH195" s="537"/>
      <c r="AI195" s="538"/>
      <c r="AJ195" s="539"/>
      <c r="AK195" s="533"/>
      <c r="AL195" s="11"/>
    </row>
    <row r="196" spans="1:38" ht="28.5" customHeight="1" x14ac:dyDescent="0.3">
      <c r="A196" s="26"/>
      <c r="B196" s="27"/>
      <c r="C196" s="269" t="s">
        <v>111</v>
      </c>
      <c r="D196" s="269" t="s">
        <v>113</v>
      </c>
      <c r="E196" s="284">
        <v>1</v>
      </c>
      <c r="F196" s="286"/>
      <c r="G196" s="287"/>
      <c r="H196" s="288"/>
      <c r="I196" s="271">
        <v>807794</v>
      </c>
      <c r="J196" s="292"/>
      <c r="K196" s="292"/>
      <c r="L196" s="292"/>
      <c r="M196" s="292"/>
      <c r="N196" s="292"/>
      <c r="O196" s="272"/>
      <c r="P196" s="271">
        <v>793200</v>
      </c>
      <c r="Q196" s="292"/>
      <c r="R196" s="272"/>
      <c r="S196" s="271">
        <v>823094</v>
      </c>
      <c r="T196" s="292"/>
      <c r="U196" s="292"/>
      <c r="V196" s="272"/>
      <c r="W196" s="265"/>
      <c r="X196" s="294"/>
      <c r="Y196" s="266"/>
      <c r="Z196" s="265"/>
      <c r="AA196" s="266"/>
      <c r="AB196" s="267">
        <f>ROUNDDOWN(AVERAGE(I196,P196,S196,W196,Z196),2)</f>
        <v>808029.33</v>
      </c>
      <c r="AC196" s="269"/>
      <c r="AD196" s="271">
        <f>STDEV(I196,P196,S196,W196,Z196)</f>
        <v>14948.389389273123</v>
      </c>
      <c r="AE196" s="272"/>
      <c r="AF196" s="271">
        <f>AD196/AB196*100</f>
        <v>1.8499810383458635</v>
      </c>
      <c r="AG196" s="272"/>
      <c r="AH196" s="275">
        <f>AB196*E196</f>
        <v>808029.33</v>
      </c>
      <c r="AI196" s="276"/>
      <c r="AJ196" s="277"/>
      <c r="AK196" s="271">
        <f>ROUNDDOWN(AB196,2)</f>
        <v>808029.33</v>
      </c>
      <c r="AL196" s="307" t="e">
        <f>AH198:AJ213</f>
        <v>#VALUE!</v>
      </c>
    </row>
    <row r="197" spans="1:38" ht="195" customHeight="1" x14ac:dyDescent="0.3">
      <c r="A197" s="26"/>
      <c r="B197" s="27"/>
      <c r="C197" s="270"/>
      <c r="D197" s="270"/>
      <c r="E197" s="285"/>
      <c r="F197" s="289"/>
      <c r="G197" s="290"/>
      <c r="H197" s="291"/>
      <c r="I197" s="273"/>
      <c r="J197" s="293"/>
      <c r="K197" s="293"/>
      <c r="L197" s="293"/>
      <c r="M197" s="293"/>
      <c r="N197" s="293"/>
      <c r="O197" s="274"/>
      <c r="P197" s="273"/>
      <c r="Q197" s="293"/>
      <c r="R197" s="274"/>
      <c r="S197" s="273"/>
      <c r="T197" s="293"/>
      <c r="U197" s="293"/>
      <c r="V197" s="274"/>
      <c r="W197" s="281"/>
      <c r="X197" s="282"/>
      <c r="Y197" s="283"/>
      <c r="Z197" s="281"/>
      <c r="AA197" s="283"/>
      <c r="AB197" s="268"/>
      <c r="AC197" s="270"/>
      <c r="AD197" s="273"/>
      <c r="AE197" s="274"/>
      <c r="AF197" s="273"/>
      <c r="AG197" s="274"/>
      <c r="AH197" s="278"/>
      <c r="AI197" s="279"/>
      <c r="AJ197" s="280"/>
      <c r="AK197" s="273"/>
      <c r="AL197" s="308"/>
    </row>
    <row r="198" spans="1:38" ht="28.5" customHeight="1" x14ac:dyDescent="0.3">
      <c r="A198" s="26"/>
      <c r="B198" s="27"/>
      <c r="C198" s="269" t="s">
        <v>60</v>
      </c>
      <c r="D198" s="269"/>
      <c r="E198" s="284">
        <v>60</v>
      </c>
      <c r="F198" s="286"/>
      <c r="G198" s="287"/>
      <c r="H198" s="288"/>
      <c r="I198" s="271">
        <v>900</v>
      </c>
      <c r="J198" s="292"/>
      <c r="K198" s="292"/>
      <c r="L198" s="292"/>
      <c r="M198" s="292"/>
      <c r="N198" s="292"/>
      <c r="O198" s="272"/>
      <c r="P198" s="271">
        <v>850</v>
      </c>
      <c r="Q198" s="292"/>
      <c r="R198" s="272"/>
      <c r="S198" s="271">
        <v>650</v>
      </c>
      <c r="T198" s="292"/>
      <c r="U198" s="292"/>
      <c r="V198" s="272"/>
      <c r="W198" s="265"/>
      <c r="X198" s="294"/>
      <c r="Y198" s="266"/>
      <c r="Z198" s="265"/>
      <c r="AA198" s="266"/>
      <c r="AB198" s="267">
        <f>ROUNDDOWN(AVERAGE(I198,P198,S198,W198,Z198),2)</f>
        <v>800</v>
      </c>
      <c r="AC198" s="269"/>
      <c r="AD198" s="271">
        <f>STDEV(I198,P198,S198,W198,Z198)</f>
        <v>132.28756555322954</v>
      </c>
      <c r="AE198" s="272"/>
      <c r="AF198" s="271">
        <f>AD198/AB198*100</f>
        <v>16.535945694153693</v>
      </c>
      <c r="AG198" s="272"/>
      <c r="AH198" s="275">
        <f>AB198*E198</f>
        <v>48000</v>
      </c>
      <c r="AI198" s="276"/>
      <c r="AJ198" s="277"/>
      <c r="AK198" s="271">
        <f>ROUNDDOWN(AB198,2)</f>
        <v>800</v>
      </c>
      <c r="AL198" s="308"/>
    </row>
    <row r="199" spans="1:38" ht="28.5" customHeight="1" x14ac:dyDescent="0.3">
      <c r="A199" s="26"/>
      <c r="B199" s="27"/>
      <c r="C199" s="270"/>
      <c r="D199" s="270"/>
      <c r="E199" s="285"/>
      <c r="F199" s="289"/>
      <c r="G199" s="290"/>
      <c r="H199" s="291"/>
      <c r="I199" s="273"/>
      <c r="J199" s="293"/>
      <c r="K199" s="293"/>
      <c r="L199" s="293"/>
      <c r="M199" s="293"/>
      <c r="N199" s="293"/>
      <c r="O199" s="274"/>
      <c r="P199" s="273"/>
      <c r="Q199" s="293"/>
      <c r="R199" s="274"/>
      <c r="S199" s="273"/>
      <c r="T199" s="293"/>
      <c r="U199" s="293"/>
      <c r="V199" s="274"/>
      <c r="W199" s="281"/>
      <c r="X199" s="282"/>
      <c r="Y199" s="283"/>
      <c r="Z199" s="281"/>
      <c r="AA199" s="283"/>
      <c r="AB199" s="268"/>
      <c r="AC199" s="270"/>
      <c r="AD199" s="273"/>
      <c r="AE199" s="274"/>
      <c r="AF199" s="273"/>
      <c r="AG199" s="274"/>
      <c r="AH199" s="278"/>
      <c r="AI199" s="279"/>
      <c r="AJ199" s="280"/>
      <c r="AK199" s="273"/>
      <c r="AL199" s="308"/>
    </row>
    <row r="200" spans="1:38" ht="28.5" customHeight="1" x14ac:dyDescent="0.3">
      <c r="A200" s="26"/>
      <c r="B200" s="27"/>
      <c r="C200" s="269" t="s">
        <v>61</v>
      </c>
      <c r="D200" s="269"/>
      <c r="E200" s="284">
        <v>60</v>
      </c>
      <c r="F200" s="286"/>
      <c r="G200" s="287"/>
      <c r="H200" s="288"/>
      <c r="I200" s="271">
        <v>690</v>
      </c>
      <c r="J200" s="292"/>
      <c r="K200" s="292"/>
      <c r="L200" s="292"/>
      <c r="M200" s="292"/>
      <c r="N200" s="292"/>
      <c r="O200" s="272"/>
      <c r="P200" s="271">
        <v>999</v>
      </c>
      <c r="Q200" s="292"/>
      <c r="R200" s="272"/>
      <c r="S200" s="271">
        <v>700</v>
      </c>
      <c r="T200" s="292"/>
      <c r="U200" s="292"/>
      <c r="V200" s="272"/>
      <c r="W200" s="265"/>
      <c r="X200" s="294"/>
      <c r="Y200" s="266"/>
      <c r="Z200" s="265"/>
      <c r="AA200" s="266"/>
      <c r="AB200" s="267">
        <f>ROUNDDOWN(AVERAGE(I200,P200,S200,W200,Z200),2)</f>
        <v>796.33</v>
      </c>
      <c r="AC200" s="269"/>
      <c r="AD200" s="271">
        <f>STDEV(I200,P200,S200,W200,Z200)</f>
        <v>175.58568658445191</v>
      </c>
      <c r="AE200" s="272"/>
      <c r="AF200" s="271">
        <f>AD200/AB200*100</f>
        <v>22.049362272481495</v>
      </c>
      <c r="AG200" s="272"/>
      <c r="AH200" s="275">
        <f>AB200*E200</f>
        <v>47779.8</v>
      </c>
      <c r="AI200" s="276"/>
      <c r="AJ200" s="277"/>
      <c r="AK200" s="271">
        <f>ROUNDDOWN(AB200,2)</f>
        <v>796.33</v>
      </c>
      <c r="AL200" s="308"/>
    </row>
    <row r="201" spans="1:38" ht="28.5" customHeight="1" x14ac:dyDescent="0.3">
      <c r="A201" s="26"/>
      <c r="B201" s="27"/>
      <c r="C201" s="270"/>
      <c r="D201" s="270"/>
      <c r="E201" s="285"/>
      <c r="F201" s="289"/>
      <c r="G201" s="290"/>
      <c r="H201" s="291"/>
      <c r="I201" s="273"/>
      <c r="J201" s="293"/>
      <c r="K201" s="293"/>
      <c r="L201" s="293"/>
      <c r="M201" s="293"/>
      <c r="N201" s="293"/>
      <c r="O201" s="274"/>
      <c r="P201" s="273"/>
      <c r="Q201" s="293"/>
      <c r="R201" s="274"/>
      <c r="S201" s="273"/>
      <c r="T201" s="293"/>
      <c r="U201" s="293"/>
      <c r="V201" s="274"/>
      <c r="W201" s="281"/>
      <c r="X201" s="282"/>
      <c r="Y201" s="283"/>
      <c r="Z201" s="281"/>
      <c r="AA201" s="283"/>
      <c r="AB201" s="268"/>
      <c r="AC201" s="270"/>
      <c r="AD201" s="273"/>
      <c r="AE201" s="274"/>
      <c r="AF201" s="273"/>
      <c r="AG201" s="274"/>
      <c r="AH201" s="278"/>
      <c r="AI201" s="279"/>
      <c r="AJ201" s="280"/>
      <c r="AK201" s="273"/>
      <c r="AL201" s="308"/>
    </row>
    <row r="202" spans="1:38" ht="28.5" customHeight="1" x14ac:dyDescent="0.3">
      <c r="A202" s="26"/>
      <c r="B202" s="27"/>
      <c r="C202" s="269" t="s">
        <v>109</v>
      </c>
      <c r="D202" s="269"/>
      <c r="E202" s="284">
        <v>60</v>
      </c>
      <c r="F202" s="286"/>
      <c r="G202" s="287"/>
      <c r="H202" s="288"/>
      <c r="I202" s="271">
        <v>78</v>
      </c>
      <c r="J202" s="292"/>
      <c r="K202" s="292"/>
      <c r="L202" s="292"/>
      <c r="M202" s="292"/>
      <c r="N202" s="292"/>
      <c r="O202" s="272"/>
      <c r="P202" s="271">
        <v>98</v>
      </c>
      <c r="Q202" s="292"/>
      <c r="R202" s="272"/>
      <c r="S202" s="271">
        <v>124</v>
      </c>
      <c r="T202" s="292"/>
      <c r="U202" s="292"/>
      <c r="V202" s="272"/>
      <c r="W202" s="265"/>
      <c r="X202" s="294"/>
      <c r="Y202" s="266"/>
      <c r="Z202" s="265"/>
      <c r="AA202" s="266"/>
      <c r="AB202" s="267">
        <f>ROUNDDOWN(AVERAGE(I202,P202,S202,W202,Z202),2)</f>
        <v>100</v>
      </c>
      <c r="AC202" s="269"/>
      <c r="AD202" s="271">
        <f>STDEV(I202,P202,S202,W202,Z202)</f>
        <v>23.065125189341593</v>
      </c>
      <c r="AE202" s="272"/>
      <c r="AF202" s="271">
        <f>AD202/AB202*100</f>
        <v>23.065125189341593</v>
      </c>
      <c r="AG202" s="272"/>
      <c r="AH202" s="275">
        <f>AB202*E202</f>
        <v>6000</v>
      </c>
      <c r="AI202" s="276"/>
      <c r="AJ202" s="277"/>
      <c r="AK202" s="271">
        <f>ROUNDDOWN(AB202,2)</f>
        <v>100</v>
      </c>
      <c r="AL202" s="308"/>
    </row>
    <row r="203" spans="1:38" ht="28.5" customHeight="1" x14ac:dyDescent="0.3">
      <c r="A203" s="26"/>
      <c r="B203" s="27"/>
      <c r="C203" s="270"/>
      <c r="D203" s="270"/>
      <c r="E203" s="285"/>
      <c r="F203" s="289"/>
      <c r="G203" s="290"/>
      <c r="H203" s="291"/>
      <c r="I203" s="273"/>
      <c r="J203" s="293"/>
      <c r="K203" s="293"/>
      <c r="L203" s="293"/>
      <c r="M203" s="293"/>
      <c r="N203" s="293"/>
      <c r="O203" s="274"/>
      <c r="P203" s="273"/>
      <c r="Q203" s="293"/>
      <c r="R203" s="274"/>
      <c r="S203" s="273"/>
      <c r="T203" s="293"/>
      <c r="U203" s="293"/>
      <c r="V203" s="274"/>
      <c r="W203" s="281"/>
      <c r="X203" s="282"/>
      <c r="Y203" s="283"/>
      <c r="Z203" s="281"/>
      <c r="AA203" s="283"/>
      <c r="AB203" s="268"/>
      <c r="AC203" s="270"/>
      <c r="AD203" s="273"/>
      <c r="AE203" s="274"/>
      <c r="AF203" s="273"/>
      <c r="AG203" s="274"/>
      <c r="AH203" s="278"/>
      <c r="AI203" s="279"/>
      <c r="AJ203" s="280"/>
      <c r="AK203" s="273"/>
      <c r="AL203" s="308"/>
    </row>
    <row r="204" spans="1:38" ht="28.5" customHeight="1" x14ac:dyDescent="0.3">
      <c r="A204" s="26"/>
      <c r="B204" s="27"/>
      <c r="C204" s="269" t="s">
        <v>110</v>
      </c>
      <c r="D204" s="269"/>
      <c r="E204" s="284">
        <v>60</v>
      </c>
      <c r="F204" s="286"/>
      <c r="G204" s="287"/>
      <c r="H204" s="288"/>
      <c r="I204" s="271">
        <v>4000</v>
      </c>
      <c r="J204" s="292"/>
      <c r="K204" s="292"/>
      <c r="L204" s="292"/>
      <c r="M204" s="292"/>
      <c r="N204" s="292"/>
      <c r="O204" s="272"/>
      <c r="P204" s="271">
        <v>3900</v>
      </c>
      <c r="Q204" s="292"/>
      <c r="R204" s="272"/>
      <c r="S204" s="271">
        <v>4100</v>
      </c>
      <c r="T204" s="292"/>
      <c r="U204" s="292"/>
      <c r="V204" s="272"/>
      <c r="W204" s="265"/>
      <c r="X204" s="294"/>
      <c r="Y204" s="266"/>
      <c r="Z204" s="265"/>
      <c r="AA204" s="266"/>
      <c r="AB204" s="267">
        <f>ROUNDDOWN(AVERAGE(I204,P204,S204,W204,Z204),2)</f>
        <v>4000</v>
      </c>
      <c r="AC204" s="269"/>
      <c r="AD204" s="271">
        <f>STDEV(I204,P204,S204,W204,Z204)</f>
        <v>100</v>
      </c>
      <c r="AE204" s="272"/>
      <c r="AF204" s="271">
        <f>AD204/AB204*100</f>
        <v>2.5</v>
      </c>
      <c r="AG204" s="272"/>
      <c r="AH204" s="275">
        <f>AB204*E204</f>
        <v>240000</v>
      </c>
      <c r="AI204" s="276"/>
      <c r="AJ204" s="277"/>
      <c r="AK204" s="271">
        <f>ROUNDDOWN(AB204,2)</f>
        <v>4000</v>
      </c>
      <c r="AL204" s="308"/>
    </row>
    <row r="205" spans="1:38" ht="28.5" customHeight="1" x14ac:dyDescent="0.3">
      <c r="A205" s="26"/>
      <c r="B205" s="27"/>
      <c r="C205" s="270"/>
      <c r="D205" s="270"/>
      <c r="E205" s="285"/>
      <c r="F205" s="289"/>
      <c r="G205" s="290"/>
      <c r="H205" s="291"/>
      <c r="I205" s="273"/>
      <c r="J205" s="293"/>
      <c r="K205" s="293"/>
      <c r="L205" s="293"/>
      <c r="M205" s="293"/>
      <c r="N205" s="293"/>
      <c r="O205" s="274"/>
      <c r="P205" s="273"/>
      <c r="Q205" s="293"/>
      <c r="R205" s="274"/>
      <c r="S205" s="273"/>
      <c r="T205" s="293"/>
      <c r="U205" s="293"/>
      <c r="V205" s="274"/>
      <c r="W205" s="281"/>
      <c r="X205" s="282"/>
      <c r="Y205" s="283"/>
      <c r="Z205" s="281"/>
      <c r="AA205" s="283"/>
      <c r="AB205" s="268"/>
      <c r="AC205" s="270"/>
      <c r="AD205" s="273"/>
      <c r="AE205" s="274"/>
      <c r="AF205" s="273"/>
      <c r="AG205" s="274"/>
      <c r="AH205" s="278"/>
      <c r="AI205" s="279"/>
      <c r="AJ205" s="280"/>
      <c r="AK205" s="273"/>
      <c r="AL205" s="308"/>
    </row>
    <row r="206" spans="1:38" ht="28.5" customHeight="1" x14ac:dyDescent="0.3">
      <c r="A206" s="26"/>
      <c r="B206" s="27"/>
      <c r="C206" s="269" t="s">
        <v>64</v>
      </c>
      <c r="D206" s="269"/>
      <c r="E206" s="284">
        <v>10</v>
      </c>
      <c r="F206" s="286"/>
      <c r="G206" s="287"/>
      <c r="H206" s="288"/>
      <c r="I206" s="271">
        <v>9500</v>
      </c>
      <c r="J206" s="292"/>
      <c r="K206" s="292"/>
      <c r="L206" s="292"/>
      <c r="M206" s="292"/>
      <c r="N206" s="292"/>
      <c r="O206" s="272"/>
      <c r="P206" s="271">
        <v>10000</v>
      </c>
      <c r="Q206" s="292"/>
      <c r="R206" s="272"/>
      <c r="S206" s="271">
        <v>9000</v>
      </c>
      <c r="T206" s="292"/>
      <c r="U206" s="292"/>
      <c r="V206" s="272"/>
      <c r="W206" s="265"/>
      <c r="X206" s="294"/>
      <c r="Y206" s="266"/>
      <c r="Z206" s="265"/>
      <c r="AA206" s="266"/>
      <c r="AB206" s="267">
        <f>ROUNDDOWN(AVERAGE(I206,P206,S206,W206,Z206),2)</f>
        <v>9500</v>
      </c>
      <c r="AC206" s="269"/>
      <c r="AD206" s="271">
        <f>STDEV(I206,P206,S206,W206,Z206)</f>
        <v>500</v>
      </c>
      <c r="AE206" s="272"/>
      <c r="AF206" s="271">
        <f>AD206/AB206*100</f>
        <v>5.2631578947368416</v>
      </c>
      <c r="AG206" s="272"/>
      <c r="AH206" s="275">
        <f>AB206*E206</f>
        <v>95000</v>
      </c>
      <c r="AI206" s="276"/>
      <c r="AJ206" s="277"/>
      <c r="AK206" s="271">
        <f>ROUNDDOWN(AB206,2)</f>
        <v>9500</v>
      </c>
      <c r="AL206" s="308"/>
    </row>
    <row r="207" spans="1:38" ht="28.5" customHeight="1" x14ac:dyDescent="0.3">
      <c r="A207" s="26"/>
      <c r="B207" s="27"/>
      <c r="C207" s="270"/>
      <c r="D207" s="270"/>
      <c r="E207" s="285"/>
      <c r="F207" s="289"/>
      <c r="G207" s="290"/>
      <c r="H207" s="291"/>
      <c r="I207" s="273"/>
      <c r="J207" s="293"/>
      <c r="K207" s="293"/>
      <c r="L207" s="293"/>
      <c r="M207" s="293"/>
      <c r="N207" s="293"/>
      <c r="O207" s="274"/>
      <c r="P207" s="273"/>
      <c r="Q207" s="293"/>
      <c r="R207" s="274"/>
      <c r="S207" s="273"/>
      <c r="T207" s="293"/>
      <c r="U207" s="293"/>
      <c r="V207" s="274"/>
      <c r="W207" s="281"/>
      <c r="X207" s="282"/>
      <c r="Y207" s="283"/>
      <c r="Z207" s="281"/>
      <c r="AA207" s="283"/>
      <c r="AB207" s="268"/>
      <c r="AC207" s="270"/>
      <c r="AD207" s="273"/>
      <c r="AE207" s="274"/>
      <c r="AF207" s="273"/>
      <c r="AG207" s="274"/>
      <c r="AH207" s="278"/>
      <c r="AI207" s="279"/>
      <c r="AJ207" s="280"/>
      <c r="AK207" s="273"/>
      <c r="AL207" s="308"/>
    </row>
    <row r="208" spans="1:38" ht="28.5" customHeight="1" x14ac:dyDescent="0.3">
      <c r="A208" s="26"/>
      <c r="B208" s="27"/>
      <c r="C208" s="269" t="s">
        <v>65</v>
      </c>
      <c r="D208" s="269"/>
      <c r="E208" s="284">
        <v>80</v>
      </c>
      <c r="F208" s="286"/>
      <c r="G208" s="287"/>
      <c r="H208" s="288"/>
      <c r="I208" s="271">
        <v>600</v>
      </c>
      <c r="J208" s="292"/>
      <c r="K208" s="292"/>
      <c r="L208" s="292"/>
      <c r="M208" s="292"/>
      <c r="N208" s="292"/>
      <c r="O208" s="272"/>
      <c r="P208" s="271">
        <v>660</v>
      </c>
      <c r="Q208" s="292"/>
      <c r="R208" s="272"/>
      <c r="S208" s="271">
        <v>590</v>
      </c>
      <c r="T208" s="292"/>
      <c r="U208" s="292"/>
      <c r="V208" s="272"/>
      <c r="W208" s="265"/>
      <c r="X208" s="294"/>
      <c r="Y208" s="266"/>
      <c r="Z208" s="265"/>
      <c r="AA208" s="266"/>
      <c r="AB208" s="267">
        <f>ROUNDDOWN(AVERAGE(I208,P208,S208,W208,Z208),2)</f>
        <v>616.66</v>
      </c>
      <c r="AC208" s="269"/>
      <c r="AD208" s="271">
        <f>STDEV(I208,P208,S208,W208,Z208)</f>
        <v>37.859388972001824</v>
      </c>
      <c r="AE208" s="272"/>
      <c r="AF208" s="271">
        <f>AD208/AB208*100</f>
        <v>6.139426746019172</v>
      </c>
      <c r="AG208" s="272"/>
      <c r="AH208" s="275">
        <f>AB208*E208</f>
        <v>49332.799999999996</v>
      </c>
      <c r="AI208" s="276"/>
      <c r="AJ208" s="277"/>
      <c r="AK208" s="271">
        <f>ROUNDDOWN(AB208,2)</f>
        <v>616.66</v>
      </c>
      <c r="AL208" s="308"/>
    </row>
    <row r="209" spans="1:38" ht="28.5" customHeight="1" x14ac:dyDescent="0.3">
      <c r="A209" s="26"/>
      <c r="B209" s="27"/>
      <c r="C209" s="270"/>
      <c r="D209" s="270"/>
      <c r="E209" s="285"/>
      <c r="F209" s="289"/>
      <c r="G209" s="290"/>
      <c r="H209" s="291"/>
      <c r="I209" s="273"/>
      <c r="J209" s="293"/>
      <c r="K209" s="293"/>
      <c r="L209" s="293"/>
      <c r="M209" s="293"/>
      <c r="N209" s="293"/>
      <c r="O209" s="274"/>
      <c r="P209" s="273"/>
      <c r="Q209" s="293"/>
      <c r="R209" s="274"/>
      <c r="S209" s="273"/>
      <c r="T209" s="293"/>
      <c r="U209" s="293"/>
      <c r="V209" s="274"/>
      <c r="W209" s="281"/>
      <c r="X209" s="282"/>
      <c r="Y209" s="283"/>
      <c r="Z209" s="281"/>
      <c r="AA209" s="283"/>
      <c r="AB209" s="268"/>
      <c r="AC209" s="270"/>
      <c r="AD209" s="273"/>
      <c r="AE209" s="274"/>
      <c r="AF209" s="273"/>
      <c r="AG209" s="274"/>
      <c r="AH209" s="278"/>
      <c r="AI209" s="279"/>
      <c r="AJ209" s="280"/>
      <c r="AK209" s="273"/>
      <c r="AL209" s="308"/>
    </row>
    <row r="210" spans="1:38" ht="28.5" customHeight="1" x14ac:dyDescent="0.3">
      <c r="A210" s="26"/>
      <c r="B210" s="27"/>
      <c r="C210" s="269" t="s">
        <v>66</v>
      </c>
      <c r="D210" s="269"/>
      <c r="E210" s="284">
        <v>40</v>
      </c>
      <c r="F210" s="286"/>
      <c r="G210" s="287"/>
      <c r="H210" s="288"/>
      <c r="I210" s="271">
        <v>1200</v>
      </c>
      <c r="J210" s="292"/>
      <c r="K210" s="292"/>
      <c r="L210" s="292"/>
      <c r="M210" s="292"/>
      <c r="N210" s="292"/>
      <c r="O210" s="272"/>
      <c r="P210" s="271">
        <v>1300</v>
      </c>
      <c r="Q210" s="292"/>
      <c r="R210" s="272"/>
      <c r="S210" s="271">
        <v>1400</v>
      </c>
      <c r="T210" s="292"/>
      <c r="U210" s="292"/>
      <c r="V210" s="272"/>
      <c r="W210" s="265"/>
      <c r="X210" s="294"/>
      <c r="Y210" s="266"/>
      <c r="Z210" s="265"/>
      <c r="AA210" s="266"/>
      <c r="AB210" s="267">
        <f>ROUNDDOWN(AVERAGE(I210,P210,S210,W210,Z210),2)</f>
        <v>1300</v>
      </c>
      <c r="AC210" s="269"/>
      <c r="AD210" s="271">
        <f>STDEV(I210,P210,S210,W210,Z210)</f>
        <v>100</v>
      </c>
      <c r="AE210" s="272"/>
      <c r="AF210" s="271">
        <f>AD210/AB210*100</f>
        <v>7.6923076923076925</v>
      </c>
      <c r="AG210" s="272"/>
      <c r="AH210" s="275">
        <f>AB210*E210</f>
        <v>52000</v>
      </c>
      <c r="AI210" s="276"/>
      <c r="AJ210" s="277"/>
      <c r="AK210" s="271">
        <f>ROUNDDOWN(AB210,2)</f>
        <v>1300</v>
      </c>
      <c r="AL210" s="308"/>
    </row>
    <row r="211" spans="1:38" ht="28.5" customHeight="1" x14ac:dyDescent="0.3">
      <c r="A211" s="26"/>
      <c r="B211" s="27"/>
      <c r="C211" s="270"/>
      <c r="D211" s="270"/>
      <c r="E211" s="285"/>
      <c r="F211" s="289"/>
      <c r="G211" s="290"/>
      <c r="H211" s="291"/>
      <c r="I211" s="273"/>
      <c r="J211" s="293"/>
      <c r="K211" s="293"/>
      <c r="L211" s="293"/>
      <c r="M211" s="293"/>
      <c r="N211" s="293"/>
      <c r="O211" s="274"/>
      <c r="P211" s="273"/>
      <c r="Q211" s="293"/>
      <c r="R211" s="274"/>
      <c r="S211" s="273"/>
      <c r="T211" s="293"/>
      <c r="U211" s="293"/>
      <c r="V211" s="274"/>
      <c r="W211" s="281"/>
      <c r="X211" s="282"/>
      <c r="Y211" s="283"/>
      <c r="Z211" s="281"/>
      <c r="AA211" s="283"/>
      <c r="AB211" s="268"/>
      <c r="AC211" s="270"/>
      <c r="AD211" s="273"/>
      <c r="AE211" s="274"/>
      <c r="AF211" s="273"/>
      <c r="AG211" s="274"/>
      <c r="AH211" s="278"/>
      <c r="AI211" s="279"/>
      <c r="AJ211" s="280"/>
      <c r="AK211" s="273"/>
      <c r="AL211" s="308"/>
    </row>
    <row r="212" spans="1:38" ht="28.5" customHeight="1" x14ac:dyDescent="0.3">
      <c r="A212" s="26"/>
      <c r="B212" s="27"/>
      <c r="C212" s="269" t="s">
        <v>107</v>
      </c>
      <c r="D212" s="269"/>
      <c r="E212" s="284">
        <v>48</v>
      </c>
      <c r="F212" s="286"/>
      <c r="G212" s="287"/>
      <c r="H212" s="288"/>
      <c r="I212" s="271">
        <v>340</v>
      </c>
      <c r="J212" s="292"/>
      <c r="K212" s="292"/>
      <c r="L212" s="292"/>
      <c r="M212" s="292"/>
      <c r="N212" s="292"/>
      <c r="O212" s="272"/>
      <c r="P212" s="271">
        <v>290</v>
      </c>
      <c r="Q212" s="292"/>
      <c r="R212" s="272"/>
      <c r="S212" s="271">
        <v>320</v>
      </c>
      <c r="T212" s="292"/>
      <c r="U212" s="292"/>
      <c r="V212" s="272"/>
      <c r="W212" s="265"/>
      <c r="X212" s="294"/>
      <c r="Y212" s="266"/>
      <c r="Z212" s="265"/>
      <c r="AA212" s="266"/>
      <c r="AB212" s="267">
        <f>ROUNDDOWN(AVERAGE(I212,P212,S212,W212,Z212),2)</f>
        <v>316.66000000000003</v>
      </c>
      <c r="AC212" s="269"/>
      <c r="AD212" s="271">
        <f>STDEV(I212,P212,S212,W212,Z212)</f>
        <v>25.166114784235834</v>
      </c>
      <c r="AE212" s="272"/>
      <c r="AF212" s="271">
        <f>AD212/AB212*100</f>
        <v>7.947361455263005</v>
      </c>
      <c r="AG212" s="272"/>
      <c r="AH212" s="275">
        <f>AB212*E212</f>
        <v>15199.68</v>
      </c>
      <c r="AI212" s="276"/>
      <c r="AJ212" s="277"/>
      <c r="AK212" s="271">
        <f>ROUNDDOWN(AB212,2)</f>
        <v>316.66000000000003</v>
      </c>
      <c r="AL212" s="308"/>
    </row>
    <row r="213" spans="1:38" ht="28.5" customHeight="1" x14ac:dyDescent="0.3">
      <c r="A213" s="26"/>
      <c r="B213" s="27"/>
      <c r="C213" s="270"/>
      <c r="D213" s="270"/>
      <c r="E213" s="285"/>
      <c r="F213" s="289"/>
      <c r="G213" s="290"/>
      <c r="H213" s="291"/>
      <c r="I213" s="273"/>
      <c r="J213" s="293"/>
      <c r="K213" s="293"/>
      <c r="L213" s="293"/>
      <c r="M213" s="293"/>
      <c r="N213" s="293"/>
      <c r="O213" s="274"/>
      <c r="P213" s="273"/>
      <c r="Q213" s="293"/>
      <c r="R213" s="274"/>
      <c r="S213" s="273"/>
      <c r="T213" s="293"/>
      <c r="U213" s="293"/>
      <c r="V213" s="274"/>
      <c r="W213" s="281"/>
      <c r="X213" s="282"/>
      <c r="Y213" s="283"/>
      <c r="Z213" s="281"/>
      <c r="AA213" s="283"/>
      <c r="AB213" s="268"/>
      <c r="AC213" s="270"/>
      <c r="AD213" s="273"/>
      <c r="AE213" s="274"/>
      <c r="AF213" s="273"/>
      <c r="AG213" s="274"/>
      <c r="AH213" s="278"/>
      <c r="AI213" s="279"/>
      <c r="AJ213" s="280"/>
      <c r="AK213" s="273"/>
      <c r="AL213" s="308"/>
    </row>
    <row r="214" spans="1:38" ht="28.5" customHeight="1" x14ac:dyDescent="0.3">
      <c r="A214" s="26"/>
      <c r="B214" s="27"/>
      <c r="C214" s="319" t="s">
        <v>45</v>
      </c>
      <c r="D214" s="319"/>
      <c r="E214" s="335">
        <v>100</v>
      </c>
      <c r="F214" s="337"/>
      <c r="G214" s="338"/>
      <c r="H214" s="339"/>
      <c r="I214" s="321">
        <v>150</v>
      </c>
      <c r="J214" s="343"/>
      <c r="K214" s="343"/>
      <c r="L214" s="343"/>
      <c r="M214" s="343"/>
      <c r="N214" s="343"/>
      <c r="O214" s="322"/>
      <c r="P214" s="321">
        <v>130</v>
      </c>
      <c r="Q214" s="343"/>
      <c r="R214" s="322"/>
      <c r="S214" s="321">
        <v>170</v>
      </c>
      <c r="T214" s="343"/>
      <c r="U214" s="343"/>
      <c r="V214" s="322"/>
      <c r="W214" s="315"/>
      <c r="X214" s="345"/>
      <c r="Y214" s="316"/>
      <c r="Z214" s="315"/>
      <c r="AA214" s="316"/>
      <c r="AB214" s="317">
        <f>ROUNDDOWN(AVERAGE(I214,P214,S214,W214,Z214),2)</f>
        <v>150</v>
      </c>
      <c r="AC214" s="319"/>
      <c r="AD214" s="321">
        <f>STDEV(I214,P214,S214,W214,Z214)</f>
        <v>20</v>
      </c>
      <c r="AE214" s="322"/>
      <c r="AF214" s="321">
        <f>AD214/AB214*100</f>
        <v>13.333333333333334</v>
      </c>
      <c r="AG214" s="322"/>
      <c r="AH214" s="325">
        <f>AB214*E214</f>
        <v>15000</v>
      </c>
      <c r="AI214" s="326"/>
      <c r="AJ214" s="327"/>
      <c r="AK214" s="321">
        <f>ROUNDDOWN(AB214,2)</f>
        <v>150</v>
      </c>
      <c r="AL214" s="307" t="e">
        <f>AH214+AH216+#REF!+AH218+AH220</f>
        <v>#REF!</v>
      </c>
    </row>
    <row r="215" spans="1:38" ht="28.5" customHeight="1" x14ac:dyDescent="0.3">
      <c r="A215" s="26"/>
      <c r="B215" s="27"/>
      <c r="C215" s="320"/>
      <c r="D215" s="320"/>
      <c r="E215" s="336"/>
      <c r="F215" s="340"/>
      <c r="G215" s="341"/>
      <c r="H215" s="342"/>
      <c r="I215" s="323"/>
      <c r="J215" s="344"/>
      <c r="K215" s="344"/>
      <c r="L215" s="344"/>
      <c r="M215" s="344"/>
      <c r="N215" s="344"/>
      <c r="O215" s="324"/>
      <c r="P215" s="323"/>
      <c r="Q215" s="344"/>
      <c r="R215" s="324"/>
      <c r="S215" s="323"/>
      <c r="T215" s="344"/>
      <c r="U215" s="344"/>
      <c r="V215" s="324"/>
      <c r="W215" s="332"/>
      <c r="X215" s="333"/>
      <c r="Y215" s="334"/>
      <c r="Z215" s="332"/>
      <c r="AA215" s="334"/>
      <c r="AB215" s="318"/>
      <c r="AC215" s="320"/>
      <c r="AD215" s="323"/>
      <c r="AE215" s="324"/>
      <c r="AF215" s="323"/>
      <c r="AG215" s="324"/>
      <c r="AH215" s="328"/>
      <c r="AI215" s="329"/>
      <c r="AJ215" s="330"/>
      <c r="AK215" s="323"/>
      <c r="AL215" s="308"/>
    </row>
    <row r="216" spans="1:38" ht="28.5" customHeight="1" x14ac:dyDescent="0.3">
      <c r="A216" s="26"/>
      <c r="B216" s="27"/>
      <c r="C216" s="319" t="s">
        <v>46</v>
      </c>
      <c r="D216" s="319"/>
      <c r="E216" s="335">
        <v>302</v>
      </c>
      <c r="F216" s="337"/>
      <c r="G216" s="338"/>
      <c r="H216" s="339"/>
      <c r="I216" s="321">
        <v>300</v>
      </c>
      <c r="J216" s="343"/>
      <c r="K216" s="343"/>
      <c r="L216" s="343"/>
      <c r="M216" s="343"/>
      <c r="N216" s="343"/>
      <c r="O216" s="322"/>
      <c r="P216" s="321">
        <v>290</v>
      </c>
      <c r="Q216" s="343"/>
      <c r="R216" s="322"/>
      <c r="S216" s="321">
        <v>327</v>
      </c>
      <c r="T216" s="343"/>
      <c r="U216" s="343"/>
      <c r="V216" s="322"/>
      <c r="W216" s="315"/>
      <c r="X216" s="345"/>
      <c r="Y216" s="316"/>
      <c r="Z216" s="315"/>
      <c r="AA216" s="316"/>
      <c r="AB216" s="317">
        <f>ROUNDDOWN(AVERAGE(I216,P216,S216,W216,Z216),2)</f>
        <v>305.66000000000003</v>
      </c>
      <c r="AC216" s="319"/>
      <c r="AD216" s="321">
        <f>STDEV(I216,P216,S216,W216,Z216)</f>
        <v>19.139836293274122</v>
      </c>
      <c r="AE216" s="322"/>
      <c r="AF216" s="321">
        <f>AD216/AB216*100</f>
        <v>6.2618060241032918</v>
      </c>
      <c r="AG216" s="322"/>
      <c r="AH216" s="325">
        <f>AB216*E216</f>
        <v>92309.32</v>
      </c>
      <c r="AI216" s="326"/>
      <c r="AJ216" s="327"/>
      <c r="AK216" s="321">
        <f>ROUNDDOWN(AB216,2)</f>
        <v>305.66000000000003</v>
      </c>
      <c r="AL216" s="308"/>
    </row>
    <row r="217" spans="1:38" ht="28.5" customHeight="1" x14ac:dyDescent="0.3">
      <c r="A217" s="26"/>
      <c r="B217" s="27"/>
      <c r="C217" s="320"/>
      <c r="D217" s="320"/>
      <c r="E217" s="336"/>
      <c r="F217" s="340"/>
      <c r="G217" s="341"/>
      <c r="H217" s="342"/>
      <c r="I217" s="323"/>
      <c r="J217" s="344"/>
      <c r="K217" s="344"/>
      <c r="L217" s="344"/>
      <c r="M217" s="344"/>
      <c r="N217" s="344"/>
      <c r="O217" s="324"/>
      <c r="P217" s="323"/>
      <c r="Q217" s="344"/>
      <c r="R217" s="324"/>
      <c r="S217" s="323"/>
      <c r="T217" s="344"/>
      <c r="U217" s="344"/>
      <c r="V217" s="324"/>
      <c r="W217" s="332"/>
      <c r="X217" s="333"/>
      <c r="Y217" s="334"/>
      <c r="Z217" s="332"/>
      <c r="AA217" s="334"/>
      <c r="AB217" s="318"/>
      <c r="AC217" s="320"/>
      <c r="AD217" s="323"/>
      <c r="AE217" s="324"/>
      <c r="AF217" s="323"/>
      <c r="AG217" s="324"/>
      <c r="AH217" s="328"/>
      <c r="AI217" s="329"/>
      <c r="AJ217" s="330"/>
      <c r="AK217" s="323"/>
      <c r="AL217" s="308"/>
    </row>
    <row r="218" spans="1:38" ht="28.5" customHeight="1" x14ac:dyDescent="0.3">
      <c r="A218" s="26"/>
      <c r="B218" s="27"/>
      <c r="C218" s="319" t="s">
        <v>48</v>
      </c>
      <c r="D218" s="319"/>
      <c r="E218" s="335">
        <v>100</v>
      </c>
      <c r="F218" s="337"/>
      <c r="G218" s="338"/>
      <c r="H218" s="339"/>
      <c r="I218" s="321">
        <v>900</v>
      </c>
      <c r="J218" s="343"/>
      <c r="K218" s="343"/>
      <c r="L218" s="343"/>
      <c r="M218" s="343"/>
      <c r="N218" s="343"/>
      <c r="O218" s="322"/>
      <c r="P218" s="321">
        <v>1050</v>
      </c>
      <c r="Q218" s="343"/>
      <c r="R218" s="322"/>
      <c r="S218" s="321">
        <v>850</v>
      </c>
      <c r="T218" s="343"/>
      <c r="U218" s="343"/>
      <c r="V218" s="322"/>
      <c r="W218" s="315"/>
      <c r="X218" s="345"/>
      <c r="Y218" s="316"/>
      <c r="Z218" s="315"/>
      <c r="AA218" s="316"/>
      <c r="AB218" s="317">
        <f>ROUNDDOWN(AVERAGE(I218,P218,S218,W218,Z218),2)</f>
        <v>933.33</v>
      </c>
      <c r="AC218" s="319"/>
      <c r="AD218" s="321">
        <f>STDEV(I218,P218,S218,W218,Z218)</f>
        <v>104.08329997330664</v>
      </c>
      <c r="AE218" s="322"/>
      <c r="AF218" s="321">
        <f>AD218/AB218*100</f>
        <v>11.151821967932738</v>
      </c>
      <c r="AG218" s="322"/>
      <c r="AH218" s="325">
        <f>AB218*E218</f>
        <v>93333</v>
      </c>
      <c r="AI218" s="326"/>
      <c r="AJ218" s="327"/>
      <c r="AK218" s="321">
        <f>ROUNDDOWN(AB218,2)</f>
        <v>933.33</v>
      </c>
      <c r="AL218" s="308"/>
    </row>
    <row r="219" spans="1:38" ht="28.5" customHeight="1" x14ac:dyDescent="0.3">
      <c r="A219" s="26"/>
      <c r="B219" s="27"/>
      <c r="C219" s="320"/>
      <c r="D219" s="320"/>
      <c r="E219" s="336"/>
      <c r="F219" s="340"/>
      <c r="G219" s="341"/>
      <c r="H219" s="342"/>
      <c r="I219" s="323"/>
      <c r="J219" s="344"/>
      <c r="K219" s="344"/>
      <c r="L219" s="344"/>
      <c r="M219" s="344"/>
      <c r="N219" s="344"/>
      <c r="O219" s="324"/>
      <c r="P219" s="323"/>
      <c r="Q219" s="344"/>
      <c r="R219" s="324"/>
      <c r="S219" s="323"/>
      <c r="T219" s="344"/>
      <c r="U219" s="344"/>
      <c r="V219" s="324"/>
      <c r="W219" s="332"/>
      <c r="X219" s="333"/>
      <c r="Y219" s="334"/>
      <c r="Z219" s="332"/>
      <c r="AA219" s="334"/>
      <c r="AB219" s="318"/>
      <c r="AC219" s="320"/>
      <c r="AD219" s="323"/>
      <c r="AE219" s="324"/>
      <c r="AF219" s="323"/>
      <c r="AG219" s="324"/>
      <c r="AH219" s="328"/>
      <c r="AI219" s="329"/>
      <c r="AJ219" s="330"/>
      <c r="AK219" s="323"/>
      <c r="AL219" s="308"/>
    </row>
    <row r="220" spans="1:38" ht="28.5" customHeight="1" x14ac:dyDescent="0.3">
      <c r="A220" s="26"/>
      <c r="B220" s="27"/>
      <c r="C220" s="319" t="s">
        <v>108</v>
      </c>
      <c r="D220" s="319"/>
      <c r="E220" s="335">
        <v>31</v>
      </c>
      <c r="F220" s="337"/>
      <c r="G220" s="338"/>
      <c r="H220" s="339"/>
      <c r="I220" s="321">
        <v>400</v>
      </c>
      <c r="J220" s="343"/>
      <c r="K220" s="343"/>
      <c r="L220" s="343"/>
      <c r="M220" s="343"/>
      <c r="N220" s="343"/>
      <c r="O220" s="322"/>
      <c r="P220" s="321">
        <v>575</v>
      </c>
      <c r="Q220" s="343"/>
      <c r="R220" s="322"/>
      <c r="S220" s="321">
        <v>465</v>
      </c>
      <c r="T220" s="343"/>
      <c r="U220" s="343"/>
      <c r="V220" s="322"/>
      <c r="W220" s="315"/>
      <c r="X220" s="345"/>
      <c r="Y220" s="316"/>
      <c r="Z220" s="315"/>
      <c r="AA220" s="316"/>
      <c r="AB220" s="317">
        <f>ROUNDDOWN(AVERAGE(I220,P220,S220,W220,Z220),2)</f>
        <v>480</v>
      </c>
      <c r="AC220" s="319"/>
      <c r="AD220" s="321">
        <f>STDEV(I220,P220,S220,W220,Z220)</f>
        <v>88.459030064770658</v>
      </c>
      <c r="AE220" s="322"/>
      <c r="AF220" s="321">
        <f>AD220/AB220*100</f>
        <v>18.428964596827221</v>
      </c>
      <c r="AG220" s="322"/>
      <c r="AH220" s="325">
        <f>AB220*E220</f>
        <v>14880</v>
      </c>
      <c r="AI220" s="326"/>
      <c r="AJ220" s="327"/>
      <c r="AK220" s="321">
        <f>ROUNDDOWN(AB220,2)</f>
        <v>480</v>
      </c>
      <c r="AL220" s="308"/>
    </row>
    <row r="221" spans="1:38" ht="28.5" customHeight="1" x14ac:dyDescent="0.3">
      <c r="A221" s="26"/>
      <c r="B221" s="27"/>
      <c r="C221" s="320"/>
      <c r="D221" s="320"/>
      <c r="E221" s="336"/>
      <c r="F221" s="340"/>
      <c r="G221" s="341"/>
      <c r="H221" s="342"/>
      <c r="I221" s="323"/>
      <c r="J221" s="344"/>
      <c r="K221" s="344"/>
      <c r="L221" s="344"/>
      <c r="M221" s="344"/>
      <c r="N221" s="344"/>
      <c r="O221" s="324"/>
      <c r="P221" s="323"/>
      <c r="Q221" s="344"/>
      <c r="R221" s="324"/>
      <c r="S221" s="323"/>
      <c r="T221" s="344"/>
      <c r="U221" s="344"/>
      <c r="V221" s="324"/>
      <c r="W221" s="332"/>
      <c r="X221" s="333"/>
      <c r="Y221" s="334"/>
      <c r="Z221" s="332"/>
      <c r="AA221" s="334"/>
      <c r="AB221" s="318"/>
      <c r="AC221" s="320"/>
      <c r="AD221" s="323"/>
      <c r="AE221" s="324"/>
      <c r="AF221" s="323"/>
      <c r="AG221" s="324"/>
      <c r="AH221" s="328"/>
      <c r="AI221" s="329"/>
      <c r="AJ221" s="330"/>
      <c r="AK221" s="323"/>
      <c r="AL221" s="308"/>
    </row>
    <row r="222" spans="1:38" ht="28.5" customHeight="1" x14ac:dyDescent="0.3">
      <c r="A222" s="26"/>
      <c r="B222" s="27"/>
      <c r="C222" s="319" t="s">
        <v>47</v>
      </c>
      <c r="D222" s="319"/>
      <c r="E222" s="335">
        <v>100</v>
      </c>
      <c r="F222" s="337"/>
      <c r="G222" s="338"/>
      <c r="H222" s="339"/>
      <c r="I222" s="321">
        <v>55</v>
      </c>
      <c r="J222" s="343"/>
      <c r="K222" s="343"/>
      <c r="L222" s="343"/>
      <c r="M222" s="343"/>
      <c r="N222" s="343"/>
      <c r="O222" s="322"/>
      <c r="P222" s="321">
        <v>55</v>
      </c>
      <c r="Q222" s="343"/>
      <c r="R222" s="322"/>
      <c r="S222" s="321">
        <v>55</v>
      </c>
      <c r="T222" s="343"/>
      <c r="U222" s="343"/>
      <c r="V222" s="322"/>
      <c r="W222" s="315"/>
      <c r="X222" s="345"/>
      <c r="Y222" s="316"/>
      <c r="Z222" s="315"/>
      <c r="AA222" s="316"/>
      <c r="AB222" s="317">
        <f>ROUNDDOWN(AVERAGE(I222,P222,S222,W222,Z222),2)</f>
        <v>55</v>
      </c>
      <c r="AC222" s="319"/>
      <c r="AD222" s="321">
        <f>STDEV(I222,P222,S222,W222,Z222)</f>
        <v>0</v>
      </c>
      <c r="AE222" s="322"/>
      <c r="AF222" s="321">
        <f>AD222/AB222*100</f>
        <v>0</v>
      </c>
      <c r="AG222" s="322"/>
      <c r="AH222" s="325">
        <f>AB222*E222</f>
        <v>5500</v>
      </c>
      <c r="AI222" s="326"/>
      <c r="AJ222" s="327"/>
      <c r="AK222" s="321">
        <f>ROUNDDOWN(AB222,2)</f>
        <v>55</v>
      </c>
      <c r="AL222" s="11"/>
    </row>
    <row r="223" spans="1:38" ht="28.5" customHeight="1" x14ac:dyDescent="0.3">
      <c r="A223" s="26"/>
      <c r="B223" s="27"/>
      <c r="C223" s="320"/>
      <c r="D223" s="320"/>
      <c r="E223" s="336"/>
      <c r="F223" s="340"/>
      <c r="G223" s="341"/>
      <c r="H223" s="342"/>
      <c r="I223" s="323"/>
      <c r="J223" s="344"/>
      <c r="K223" s="344"/>
      <c r="L223" s="344"/>
      <c r="M223" s="344"/>
      <c r="N223" s="344"/>
      <c r="O223" s="324"/>
      <c r="P223" s="323"/>
      <c r="Q223" s="344"/>
      <c r="R223" s="324"/>
      <c r="S223" s="323"/>
      <c r="T223" s="344"/>
      <c r="U223" s="344"/>
      <c r="V223" s="324"/>
      <c r="W223" s="332"/>
      <c r="X223" s="333"/>
      <c r="Y223" s="334"/>
      <c r="Z223" s="332"/>
      <c r="AA223" s="334"/>
      <c r="AB223" s="318"/>
      <c r="AC223" s="320"/>
      <c r="AD223" s="323"/>
      <c r="AE223" s="324"/>
      <c r="AF223" s="323"/>
      <c r="AG223" s="324"/>
      <c r="AH223" s="328"/>
      <c r="AI223" s="329"/>
      <c r="AJ223" s="330"/>
      <c r="AK223" s="323"/>
      <c r="AL223" s="11"/>
    </row>
    <row r="224" spans="1:38" ht="28.5" customHeight="1" x14ac:dyDescent="0.3">
      <c r="A224" s="26"/>
      <c r="B224" s="27"/>
      <c r="C224" s="319" t="s">
        <v>49</v>
      </c>
      <c r="D224" s="319"/>
      <c r="E224" s="335">
        <v>70</v>
      </c>
      <c r="F224" s="337"/>
      <c r="G224" s="338"/>
      <c r="H224" s="339"/>
      <c r="I224" s="321">
        <v>400</v>
      </c>
      <c r="J224" s="343"/>
      <c r="K224" s="343"/>
      <c r="L224" s="343"/>
      <c r="M224" s="343"/>
      <c r="N224" s="343"/>
      <c r="O224" s="322"/>
      <c r="P224" s="321">
        <v>575</v>
      </c>
      <c r="Q224" s="343"/>
      <c r="R224" s="322"/>
      <c r="S224" s="321">
        <v>465</v>
      </c>
      <c r="T224" s="343"/>
      <c r="U224" s="343"/>
      <c r="V224" s="322"/>
      <c r="W224" s="315"/>
      <c r="X224" s="345"/>
      <c r="Y224" s="316"/>
      <c r="Z224" s="315"/>
      <c r="AA224" s="316"/>
      <c r="AB224" s="317">
        <f>ROUNDDOWN(AVERAGE(I224,P224,S224,W224,Z224),2)</f>
        <v>480</v>
      </c>
      <c r="AC224" s="319"/>
      <c r="AD224" s="321">
        <f>STDEV(I224,P224,S224,W224,Z224)</f>
        <v>88.459030064770658</v>
      </c>
      <c r="AE224" s="322"/>
      <c r="AF224" s="321">
        <f>AD224/AB224*100</f>
        <v>18.428964596827221</v>
      </c>
      <c r="AG224" s="322"/>
      <c r="AH224" s="325">
        <f>AB224*E224</f>
        <v>33600</v>
      </c>
      <c r="AI224" s="326"/>
      <c r="AJ224" s="327"/>
      <c r="AK224" s="321">
        <f>ROUNDDOWN(AB224,2)</f>
        <v>480</v>
      </c>
      <c r="AL224" s="11"/>
    </row>
    <row r="225" spans="1:38" ht="28.5" customHeight="1" x14ac:dyDescent="0.3">
      <c r="A225" s="26"/>
      <c r="B225" s="27"/>
      <c r="C225" s="320"/>
      <c r="D225" s="320"/>
      <c r="E225" s="336"/>
      <c r="F225" s="340"/>
      <c r="G225" s="341"/>
      <c r="H225" s="342"/>
      <c r="I225" s="323"/>
      <c r="J225" s="344"/>
      <c r="K225" s="344"/>
      <c r="L225" s="344"/>
      <c r="M225" s="344"/>
      <c r="N225" s="344"/>
      <c r="O225" s="324"/>
      <c r="P225" s="323"/>
      <c r="Q225" s="344"/>
      <c r="R225" s="324"/>
      <c r="S225" s="323"/>
      <c r="T225" s="344"/>
      <c r="U225" s="344"/>
      <c r="V225" s="324"/>
      <c r="W225" s="332"/>
      <c r="X225" s="333"/>
      <c r="Y225" s="334"/>
      <c r="Z225" s="332"/>
      <c r="AA225" s="334"/>
      <c r="AB225" s="318"/>
      <c r="AC225" s="320"/>
      <c r="AD225" s="323"/>
      <c r="AE225" s="324"/>
      <c r="AF225" s="323"/>
      <c r="AG225" s="324"/>
      <c r="AH225" s="328"/>
      <c r="AI225" s="329"/>
      <c r="AJ225" s="330"/>
      <c r="AK225" s="323"/>
      <c r="AL225" s="11"/>
    </row>
    <row r="226" spans="1:38" ht="28.5" customHeight="1" x14ac:dyDescent="0.3">
      <c r="A226" s="26"/>
      <c r="B226" s="27"/>
      <c r="C226" s="108" t="s">
        <v>118</v>
      </c>
      <c r="D226" s="108"/>
      <c r="E226" s="110">
        <v>10</v>
      </c>
      <c r="F226" s="112"/>
      <c r="G226" s="113"/>
      <c r="H226" s="114"/>
      <c r="I226" s="118">
        <v>69900</v>
      </c>
      <c r="J226" s="119"/>
      <c r="K226" s="119"/>
      <c r="L226" s="119"/>
      <c r="M226" s="119"/>
      <c r="N226" s="119"/>
      <c r="O226" s="120"/>
      <c r="P226" s="118">
        <v>69900</v>
      </c>
      <c r="Q226" s="119"/>
      <c r="R226" s="120"/>
      <c r="S226" s="118">
        <v>69900</v>
      </c>
      <c r="T226" s="119"/>
      <c r="U226" s="119"/>
      <c r="V226" s="120"/>
      <c r="W226" s="124"/>
      <c r="X226" s="125"/>
      <c r="Y226" s="126"/>
      <c r="Z226" s="124"/>
      <c r="AA226" s="126"/>
      <c r="AB226" s="127">
        <f>ROUNDDOWN(AVERAGE(I226,P226,S226,W226,Z226),2)</f>
        <v>69900</v>
      </c>
      <c r="AC226" s="108"/>
      <c r="AD226" s="118">
        <f>STDEV(I226,P226,S226,W226,Z226)</f>
        <v>0</v>
      </c>
      <c r="AE226" s="120"/>
      <c r="AF226" s="118">
        <f>AD226/AB226*100</f>
        <v>0</v>
      </c>
      <c r="AG226" s="120"/>
      <c r="AH226" s="129">
        <f>AB226*E226</f>
        <v>699000</v>
      </c>
      <c r="AI226" s="130"/>
      <c r="AJ226" s="131"/>
      <c r="AK226" s="118">
        <f>ROUNDDOWN(AB226,2)</f>
        <v>69900</v>
      </c>
      <c r="AL226" s="11"/>
    </row>
    <row r="227" spans="1:38" ht="28.5" customHeight="1" x14ac:dyDescent="0.3">
      <c r="A227" s="26"/>
      <c r="B227" s="27"/>
      <c r="C227" s="109"/>
      <c r="D227" s="109"/>
      <c r="E227" s="111"/>
      <c r="F227" s="115"/>
      <c r="G227" s="116"/>
      <c r="H227" s="117"/>
      <c r="I227" s="121"/>
      <c r="J227" s="122"/>
      <c r="K227" s="122"/>
      <c r="L227" s="122"/>
      <c r="M227" s="122"/>
      <c r="N227" s="122"/>
      <c r="O227" s="123"/>
      <c r="P227" s="121"/>
      <c r="Q227" s="122"/>
      <c r="R227" s="123"/>
      <c r="S227" s="121"/>
      <c r="T227" s="122"/>
      <c r="U227" s="122"/>
      <c r="V227" s="123"/>
      <c r="W227" s="78"/>
      <c r="X227" s="135"/>
      <c r="Y227" s="79"/>
      <c r="Z227" s="78"/>
      <c r="AA227" s="79"/>
      <c r="AB227" s="128"/>
      <c r="AC227" s="109"/>
      <c r="AD227" s="121"/>
      <c r="AE227" s="123"/>
      <c r="AF227" s="121"/>
      <c r="AG227" s="123"/>
      <c r="AH227" s="132"/>
      <c r="AI227" s="133"/>
      <c r="AJ227" s="134"/>
      <c r="AK227" s="121"/>
      <c r="AL227" s="11"/>
    </row>
    <row r="228" spans="1:38" ht="28.5" customHeight="1" x14ac:dyDescent="0.3">
      <c r="A228" s="26"/>
      <c r="B228" s="27"/>
      <c r="C228" s="108" t="s">
        <v>119</v>
      </c>
      <c r="D228" s="108"/>
      <c r="E228" s="110">
        <v>30</v>
      </c>
      <c r="F228" s="112"/>
      <c r="G228" s="113"/>
      <c r="H228" s="114"/>
      <c r="I228" s="118">
        <v>3810</v>
      </c>
      <c r="J228" s="119"/>
      <c r="K228" s="119"/>
      <c r="L228" s="119"/>
      <c r="M228" s="119"/>
      <c r="N228" s="119"/>
      <c r="O228" s="120"/>
      <c r="P228" s="118">
        <v>2300</v>
      </c>
      <c r="Q228" s="119"/>
      <c r="R228" s="120"/>
      <c r="S228" s="118">
        <v>5330</v>
      </c>
      <c r="T228" s="119"/>
      <c r="U228" s="119"/>
      <c r="V228" s="120"/>
      <c r="W228" s="124"/>
      <c r="X228" s="125"/>
      <c r="Y228" s="126"/>
      <c r="Z228" s="124"/>
      <c r="AA228" s="126"/>
      <c r="AB228" s="127">
        <f>ROUNDDOWN(AVERAGE(I228,P228,S228,W228,Z228),2)</f>
        <v>3813.33</v>
      </c>
      <c r="AC228" s="108"/>
      <c r="AD228" s="118">
        <f>STDEV(I228,P228,S228,W228,Z228)</f>
        <v>1515.0027502725306</v>
      </c>
      <c r="AE228" s="120"/>
      <c r="AF228" s="118">
        <f>AD228/AB228*100</f>
        <v>39.72912782981097</v>
      </c>
      <c r="AG228" s="120"/>
      <c r="AH228" s="129">
        <f>AB228*E228</f>
        <v>114399.9</v>
      </c>
      <c r="AI228" s="130"/>
      <c r="AJ228" s="131"/>
      <c r="AK228" s="118">
        <f>ROUNDDOWN(AB228,2)</f>
        <v>3813.33</v>
      </c>
      <c r="AL228" s="11"/>
    </row>
    <row r="229" spans="1:38" ht="28.5" customHeight="1" x14ac:dyDescent="0.3">
      <c r="A229" s="26"/>
      <c r="B229" s="27"/>
      <c r="C229" s="109"/>
      <c r="D229" s="109"/>
      <c r="E229" s="111"/>
      <c r="F229" s="115"/>
      <c r="G229" s="116"/>
      <c r="H229" s="117"/>
      <c r="I229" s="121"/>
      <c r="J229" s="122"/>
      <c r="K229" s="122"/>
      <c r="L229" s="122"/>
      <c r="M229" s="122"/>
      <c r="N229" s="122"/>
      <c r="O229" s="123"/>
      <c r="P229" s="121"/>
      <c r="Q229" s="122"/>
      <c r="R229" s="123"/>
      <c r="S229" s="121"/>
      <c r="T229" s="122"/>
      <c r="U229" s="122"/>
      <c r="V229" s="123"/>
      <c r="W229" s="78"/>
      <c r="X229" s="135"/>
      <c r="Y229" s="79"/>
      <c r="Z229" s="78"/>
      <c r="AA229" s="79"/>
      <c r="AB229" s="128"/>
      <c r="AC229" s="109"/>
      <c r="AD229" s="121"/>
      <c r="AE229" s="123"/>
      <c r="AF229" s="121"/>
      <c r="AG229" s="123"/>
      <c r="AH229" s="132"/>
      <c r="AI229" s="133"/>
      <c r="AJ229" s="134"/>
      <c r="AK229" s="121"/>
      <c r="AL229" s="11"/>
    </row>
    <row r="230" spans="1:38" ht="28.5" customHeight="1" x14ac:dyDescent="0.3">
      <c r="A230" s="26"/>
      <c r="B230" s="27"/>
      <c r="C230" s="108" t="s">
        <v>120</v>
      </c>
      <c r="D230" s="108" t="s">
        <v>121</v>
      </c>
      <c r="E230" s="110">
        <v>1</v>
      </c>
      <c r="F230" s="112"/>
      <c r="G230" s="113"/>
      <c r="H230" s="114"/>
      <c r="I230" s="118">
        <v>1050335</v>
      </c>
      <c r="J230" s="119"/>
      <c r="K230" s="119"/>
      <c r="L230" s="119"/>
      <c r="M230" s="119"/>
      <c r="N230" s="119"/>
      <c r="O230" s="120"/>
      <c r="P230" s="118">
        <v>1073833</v>
      </c>
      <c r="Q230" s="119"/>
      <c r="R230" s="120"/>
      <c r="S230" s="118">
        <v>1016051</v>
      </c>
      <c r="T230" s="119"/>
      <c r="U230" s="119"/>
      <c r="V230" s="120"/>
      <c r="W230" s="124"/>
      <c r="X230" s="125"/>
      <c r="Y230" s="126"/>
      <c r="Z230" s="124"/>
      <c r="AA230" s="126"/>
      <c r="AB230" s="127">
        <f>ROUNDDOWN(AVERAGE(I230,P230,S230,W230,Z230),2)</f>
        <v>1046739.66</v>
      </c>
      <c r="AC230" s="108"/>
      <c r="AD230" s="118">
        <f>STDEV(I230,P230,S230,W230,Z230)</f>
        <v>29058.29825253594</v>
      </c>
      <c r="AE230" s="120"/>
      <c r="AF230" s="118">
        <f>AD230/AB230*100</f>
        <v>2.7760769332592155</v>
      </c>
      <c r="AG230" s="120"/>
      <c r="AH230" s="129">
        <f>AB230*E230</f>
        <v>1046739.66</v>
      </c>
      <c r="AI230" s="130"/>
      <c r="AJ230" s="131"/>
      <c r="AK230" s="118">
        <f>ROUNDDOWN(AB230,2)</f>
        <v>1046739.66</v>
      </c>
      <c r="AL230" s="11"/>
    </row>
    <row r="231" spans="1:38" ht="90.75" customHeight="1" x14ac:dyDescent="0.3">
      <c r="A231" s="26"/>
      <c r="B231" s="27"/>
      <c r="C231" s="109"/>
      <c r="D231" s="109"/>
      <c r="E231" s="111"/>
      <c r="F231" s="115"/>
      <c r="G231" s="116"/>
      <c r="H231" s="117"/>
      <c r="I231" s="121"/>
      <c r="J231" s="122"/>
      <c r="K231" s="122"/>
      <c r="L231" s="122"/>
      <c r="M231" s="122"/>
      <c r="N231" s="122"/>
      <c r="O231" s="123"/>
      <c r="P231" s="121"/>
      <c r="Q231" s="122"/>
      <c r="R231" s="123"/>
      <c r="S231" s="121"/>
      <c r="T231" s="122"/>
      <c r="U231" s="122"/>
      <c r="V231" s="123"/>
      <c r="W231" s="78"/>
      <c r="X231" s="135"/>
      <c r="Y231" s="79"/>
      <c r="Z231" s="78"/>
      <c r="AA231" s="79"/>
      <c r="AB231" s="128"/>
      <c r="AC231" s="109"/>
      <c r="AD231" s="121"/>
      <c r="AE231" s="123"/>
      <c r="AF231" s="121"/>
      <c r="AG231" s="123"/>
      <c r="AH231" s="132"/>
      <c r="AI231" s="133"/>
      <c r="AJ231" s="134"/>
      <c r="AK231" s="121"/>
      <c r="AL231" s="11"/>
    </row>
    <row r="232" spans="1:38" ht="28.5" customHeight="1" x14ac:dyDescent="0.3">
      <c r="A232" s="26"/>
      <c r="B232" s="27"/>
      <c r="C232" s="23"/>
      <c r="D232" s="23"/>
      <c r="E232" s="40"/>
      <c r="F232" s="23"/>
      <c r="G232" s="23"/>
      <c r="H232" s="23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41"/>
      <c r="X232" s="41"/>
      <c r="Y232" s="41"/>
      <c r="Z232" s="41"/>
      <c r="AA232" s="41"/>
      <c r="AB232" s="42"/>
      <c r="AC232" s="23"/>
      <c r="AD232" s="24"/>
      <c r="AE232" s="24"/>
      <c r="AF232" s="24"/>
      <c r="AG232" s="24"/>
      <c r="AH232" s="25"/>
      <c r="AI232" s="25"/>
      <c r="AJ232" s="25"/>
      <c r="AK232" s="24"/>
      <c r="AL232" s="11"/>
    </row>
    <row r="233" spans="1:38" ht="28.5" customHeight="1" x14ac:dyDescent="0.3">
      <c r="A233" s="26"/>
      <c r="B233" s="27"/>
      <c r="C233" s="23"/>
      <c r="D233" s="23"/>
      <c r="E233" s="40"/>
      <c r="F233" s="23"/>
      <c r="G233" s="23"/>
      <c r="H233" s="23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41"/>
      <c r="X233" s="41"/>
      <c r="Y233" s="41"/>
      <c r="Z233" s="41"/>
      <c r="AA233" s="41"/>
      <c r="AB233" s="42"/>
      <c r="AC233" s="23"/>
      <c r="AD233" s="24"/>
      <c r="AE233" s="24"/>
      <c r="AF233" s="24"/>
      <c r="AG233" s="24"/>
      <c r="AH233" s="25"/>
      <c r="AI233" s="25"/>
      <c r="AJ233" s="25"/>
      <c r="AK233" s="24"/>
      <c r="AL233" s="11"/>
    </row>
    <row r="234" spans="1:38" ht="28.5" customHeight="1" x14ac:dyDescent="0.3">
      <c r="A234" s="28"/>
      <c r="B234" s="29"/>
      <c r="C234" s="33"/>
      <c r="D234" s="33"/>
      <c r="E234" s="38"/>
      <c r="F234" s="33"/>
      <c r="G234" s="33"/>
      <c r="H234" s="33"/>
      <c r="I234" s="38"/>
      <c r="J234" s="38"/>
      <c r="K234" s="38"/>
      <c r="L234" s="38"/>
      <c r="M234" s="38"/>
      <c r="N234" s="38"/>
      <c r="O234" s="38"/>
      <c r="P234" s="34"/>
      <c r="Q234" s="34"/>
      <c r="R234" s="34"/>
      <c r="S234" s="38"/>
      <c r="T234" s="38"/>
      <c r="U234" s="38"/>
      <c r="V234" s="38"/>
      <c r="W234" s="39"/>
      <c r="X234" s="39"/>
      <c r="Y234" s="39"/>
      <c r="Z234" s="39"/>
      <c r="AA234" s="39"/>
      <c r="AB234" s="36"/>
      <c r="AC234" s="33"/>
      <c r="AD234" s="34"/>
      <c r="AE234" s="34"/>
      <c r="AF234" s="34"/>
      <c r="AG234" s="34"/>
      <c r="AH234" s="35"/>
      <c r="AI234" s="35"/>
      <c r="AJ234" s="35"/>
      <c r="AK234" s="34"/>
      <c r="AL234" s="11"/>
    </row>
    <row r="235" spans="1:38" ht="28.5" customHeight="1" x14ac:dyDescent="0.3">
      <c r="A235" s="37"/>
      <c r="B235" s="37"/>
      <c r="C235" s="33"/>
      <c r="D235" s="33"/>
      <c r="E235" s="38"/>
      <c r="F235" s="33"/>
      <c r="G235" s="33"/>
      <c r="H235" s="33"/>
      <c r="I235" s="38"/>
      <c r="J235" s="38"/>
      <c r="K235" s="38"/>
      <c r="L235" s="38"/>
      <c r="M235" s="38"/>
      <c r="N235" s="38"/>
      <c r="O235" s="38"/>
      <c r="P235" s="34"/>
      <c r="Q235" s="34"/>
      <c r="R235" s="34"/>
      <c r="S235" s="38"/>
      <c r="T235" s="38"/>
      <c r="U235" s="38"/>
      <c r="V235" s="38"/>
      <c r="W235" s="39"/>
      <c r="X235" s="39"/>
      <c r="Y235" s="39"/>
      <c r="Z235" s="39"/>
      <c r="AA235" s="39"/>
      <c r="AB235" s="36"/>
      <c r="AC235" s="33"/>
      <c r="AD235" s="34"/>
      <c r="AE235" s="34"/>
      <c r="AF235" s="34"/>
      <c r="AG235" s="34"/>
      <c r="AH235" s="35"/>
      <c r="AI235" s="35"/>
      <c r="AJ235" s="35"/>
      <c r="AK235" s="34"/>
      <c r="AL235" s="11"/>
    </row>
    <row r="236" spans="1:38" ht="28.5" customHeight="1" x14ac:dyDescent="0.3">
      <c r="A236" s="37"/>
      <c r="B236" s="37"/>
      <c r="C236" s="33"/>
      <c r="D236" s="33"/>
      <c r="E236" s="38"/>
      <c r="F236" s="33"/>
      <c r="G236" s="33"/>
      <c r="H236" s="33"/>
      <c r="I236" s="38"/>
      <c r="J236" s="38"/>
      <c r="K236" s="38"/>
      <c r="L236" s="38"/>
      <c r="M236" s="38"/>
      <c r="N236" s="38"/>
      <c r="O236" s="38"/>
      <c r="P236" s="34"/>
      <c r="Q236" s="34"/>
      <c r="R236" s="34"/>
      <c r="S236" s="38"/>
      <c r="T236" s="38"/>
      <c r="U236" s="38"/>
      <c r="V236" s="38"/>
      <c r="W236" s="39"/>
      <c r="X236" s="39"/>
      <c r="Y236" s="39"/>
      <c r="Z236" s="39"/>
      <c r="AA236" s="39"/>
      <c r="AB236" s="36"/>
      <c r="AC236" s="33"/>
      <c r="AD236" s="34"/>
      <c r="AE236" s="34"/>
      <c r="AF236" s="34"/>
      <c r="AG236" s="34"/>
      <c r="AH236" s="35"/>
      <c r="AI236" s="35"/>
      <c r="AJ236" s="35"/>
      <c r="AK236" s="34"/>
      <c r="AL236" s="11"/>
    </row>
    <row r="237" spans="1:38" ht="28.5" customHeight="1" x14ac:dyDescent="0.3">
      <c r="A237" s="37"/>
      <c r="B237" s="37"/>
      <c r="C237" s="33"/>
      <c r="D237" s="33"/>
      <c r="E237" s="38"/>
      <c r="F237" s="33"/>
      <c r="G237" s="33"/>
      <c r="H237" s="33"/>
      <c r="I237" s="38"/>
      <c r="J237" s="38"/>
      <c r="K237" s="38"/>
      <c r="L237" s="38"/>
      <c r="M237" s="38"/>
      <c r="N237" s="38"/>
      <c r="O237" s="38"/>
      <c r="P237" s="34"/>
      <c r="Q237" s="34"/>
      <c r="R237" s="34"/>
      <c r="S237" s="38"/>
      <c r="T237" s="38"/>
      <c r="U237" s="38"/>
      <c r="V237" s="38"/>
      <c r="W237" s="39"/>
      <c r="X237" s="39"/>
      <c r="Y237" s="39"/>
      <c r="Z237" s="39"/>
      <c r="AA237" s="39"/>
      <c r="AB237" s="36"/>
      <c r="AC237" s="33"/>
      <c r="AD237" s="34"/>
      <c r="AE237" s="34"/>
      <c r="AF237" s="34"/>
      <c r="AG237" s="34"/>
      <c r="AH237" s="35"/>
      <c r="AI237" s="35"/>
      <c r="AJ237" s="35"/>
      <c r="AK237" s="34"/>
      <c r="AL237" s="11"/>
    </row>
    <row r="238" spans="1:38" ht="28.5" customHeight="1" x14ac:dyDescent="0.3">
      <c r="A238" s="37"/>
      <c r="B238" s="37"/>
      <c r="C238" s="33"/>
      <c r="D238" s="33"/>
      <c r="E238" s="38"/>
      <c r="F238" s="33"/>
      <c r="G238" s="33"/>
      <c r="H238" s="33"/>
      <c r="I238" s="38"/>
      <c r="J238" s="38"/>
      <c r="K238" s="38"/>
      <c r="L238" s="38"/>
      <c r="M238" s="38"/>
      <c r="N238" s="38"/>
      <c r="O238" s="38"/>
      <c r="P238" s="34"/>
      <c r="Q238" s="34"/>
      <c r="R238" s="34"/>
      <c r="S238" s="38"/>
      <c r="T238" s="38"/>
      <c r="U238" s="38"/>
      <c r="V238" s="38"/>
      <c r="W238" s="39"/>
      <c r="X238" s="39"/>
      <c r="Y238" s="39"/>
      <c r="Z238" s="39"/>
      <c r="AA238" s="39"/>
      <c r="AB238" s="36"/>
      <c r="AC238" s="33"/>
      <c r="AD238" s="34"/>
      <c r="AE238" s="34"/>
      <c r="AF238" s="34"/>
      <c r="AG238" s="34"/>
      <c r="AH238" s="35"/>
      <c r="AI238" s="35"/>
      <c r="AJ238" s="35"/>
      <c r="AK238" s="34"/>
      <c r="AL238" s="11"/>
    </row>
    <row r="239" spans="1:38" ht="28.5" customHeight="1" x14ac:dyDescent="0.3">
      <c r="A239" s="37"/>
      <c r="B239" s="37"/>
      <c r="C239" s="33"/>
      <c r="D239" s="33"/>
      <c r="E239" s="38"/>
      <c r="F239" s="33"/>
      <c r="G239" s="33"/>
      <c r="H239" s="33"/>
      <c r="I239" s="38"/>
      <c r="J239" s="38"/>
      <c r="K239" s="38"/>
      <c r="L239" s="38"/>
      <c r="M239" s="38"/>
      <c r="N239" s="38"/>
      <c r="O239" s="38"/>
      <c r="P239" s="34"/>
      <c r="Q239" s="34"/>
      <c r="R239" s="34"/>
      <c r="S239" s="38"/>
      <c r="T239" s="38"/>
      <c r="U239" s="38"/>
      <c r="V239" s="38"/>
      <c r="W239" s="39"/>
      <c r="X239" s="39"/>
      <c r="Y239" s="39"/>
      <c r="Z239" s="39"/>
      <c r="AA239" s="39"/>
      <c r="AB239" s="36"/>
      <c r="AC239" s="33"/>
      <c r="AD239" s="34"/>
      <c r="AE239" s="34"/>
      <c r="AF239" s="34"/>
      <c r="AG239" s="34"/>
      <c r="AH239" s="35"/>
      <c r="AI239" s="35"/>
      <c r="AJ239" s="35"/>
      <c r="AK239" s="34"/>
      <c r="AL239" s="11"/>
    </row>
    <row r="240" spans="1:38" ht="28.5" customHeight="1" x14ac:dyDescent="0.3">
      <c r="A240" s="37"/>
      <c r="B240" s="37"/>
      <c r="C240" s="33"/>
      <c r="D240" s="33"/>
      <c r="E240" s="38"/>
      <c r="F240" s="33"/>
      <c r="G240" s="33"/>
      <c r="H240" s="33"/>
      <c r="I240" s="38"/>
      <c r="J240" s="38"/>
      <c r="K240" s="38"/>
      <c r="L240" s="38"/>
      <c r="M240" s="38"/>
      <c r="N240" s="38"/>
      <c r="O240" s="38"/>
      <c r="P240" s="34"/>
      <c r="Q240" s="34"/>
      <c r="R240" s="34"/>
      <c r="S240" s="38"/>
      <c r="T240" s="38"/>
      <c r="U240" s="38"/>
      <c r="V240" s="38"/>
      <c r="W240" s="39"/>
      <c r="X240" s="39"/>
      <c r="Y240" s="39"/>
      <c r="Z240" s="39"/>
      <c r="AA240" s="39"/>
      <c r="AB240" s="36"/>
      <c r="AC240" s="33"/>
      <c r="AD240" s="34"/>
      <c r="AE240" s="34"/>
      <c r="AF240" s="34"/>
      <c r="AG240" s="34"/>
      <c r="AH240" s="35"/>
      <c r="AI240" s="35"/>
      <c r="AJ240" s="35"/>
      <c r="AK240" s="34"/>
      <c r="AL240" s="11"/>
    </row>
    <row r="241" spans="1:38" ht="28.5" customHeight="1" x14ac:dyDescent="0.3">
      <c r="A241" s="37"/>
      <c r="B241" s="37"/>
      <c r="C241" s="33"/>
      <c r="D241" s="33"/>
      <c r="E241" s="38"/>
      <c r="F241" s="33"/>
      <c r="G241" s="33"/>
      <c r="H241" s="33"/>
      <c r="I241" s="38"/>
      <c r="J241" s="38"/>
      <c r="K241" s="38"/>
      <c r="L241" s="38"/>
      <c r="M241" s="38"/>
      <c r="N241" s="38"/>
      <c r="O241" s="38"/>
      <c r="P241" s="34"/>
      <c r="Q241" s="34"/>
      <c r="R241" s="34"/>
      <c r="S241" s="38"/>
      <c r="T241" s="38"/>
      <c r="U241" s="38"/>
      <c r="V241" s="38"/>
      <c r="W241" s="39"/>
      <c r="X241" s="39"/>
      <c r="Y241" s="39"/>
      <c r="Z241" s="39"/>
      <c r="AA241" s="39"/>
      <c r="AB241" s="36"/>
      <c r="AC241" s="33"/>
      <c r="AD241" s="34"/>
      <c r="AE241" s="34"/>
      <c r="AF241" s="34"/>
      <c r="AG241" s="34"/>
      <c r="AH241" s="35"/>
      <c r="AI241" s="35"/>
      <c r="AJ241" s="35"/>
      <c r="AK241" s="34"/>
      <c r="AL241" s="11"/>
    </row>
    <row r="242" spans="1:38" ht="28.5" customHeight="1" x14ac:dyDescent="0.3">
      <c r="A242" s="37"/>
      <c r="B242" s="37"/>
      <c r="C242" s="33"/>
      <c r="D242" s="33"/>
      <c r="E242" s="38"/>
      <c r="F242" s="33"/>
      <c r="G242" s="33"/>
      <c r="H242" s="33"/>
      <c r="I242" s="38"/>
      <c r="J242" s="38"/>
      <c r="K242" s="38"/>
      <c r="L242" s="38"/>
      <c r="M242" s="38"/>
      <c r="N242" s="38"/>
      <c r="O242" s="38"/>
      <c r="P242" s="34"/>
      <c r="Q242" s="34"/>
      <c r="R242" s="34"/>
      <c r="S242" s="38"/>
      <c r="T242" s="38"/>
      <c r="U242" s="38"/>
      <c r="V242" s="38"/>
      <c r="W242" s="39"/>
      <c r="X242" s="39"/>
      <c r="Y242" s="39"/>
      <c r="Z242" s="39"/>
      <c r="AA242" s="39"/>
      <c r="AB242" s="36"/>
      <c r="AC242" s="33"/>
      <c r="AD242" s="34"/>
      <c r="AE242" s="34"/>
      <c r="AF242" s="34"/>
      <c r="AG242" s="34"/>
      <c r="AH242" s="35"/>
      <c r="AI242" s="35"/>
      <c r="AJ242" s="35"/>
      <c r="AK242" s="34"/>
      <c r="AL242" s="11"/>
    </row>
    <row r="243" spans="1:38" ht="28.5" customHeight="1" x14ac:dyDescent="0.3">
      <c r="A243" s="37"/>
      <c r="B243" s="37"/>
      <c r="C243" s="33"/>
      <c r="D243" s="33"/>
      <c r="E243" s="38"/>
      <c r="F243" s="33"/>
      <c r="G243" s="33"/>
      <c r="H243" s="33"/>
      <c r="I243" s="38"/>
      <c r="J243" s="38"/>
      <c r="K243" s="38"/>
      <c r="L243" s="38"/>
      <c r="M243" s="38"/>
      <c r="N243" s="38"/>
      <c r="O243" s="38"/>
      <c r="P243" s="34"/>
      <c r="Q243" s="34"/>
      <c r="R243" s="34"/>
      <c r="S243" s="38"/>
      <c r="T243" s="38"/>
      <c r="U243" s="38"/>
      <c r="V243" s="38"/>
      <c r="W243" s="39"/>
      <c r="X243" s="39"/>
      <c r="Y243" s="39"/>
      <c r="Z243" s="39"/>
      <c r="AA243" s="39"/>
      <c r="AB243" s="36"/>
      <c r="AC243" s="33"/>
      <c r="AD243" s="34"/>
      <c r="AE243" s="34"/>
      <c r="AF243" s="34"/>
      <c r="AG243" s="34"/>
      <c r="AH243" s="35"/>
      <c r="AI243" s="35"/>
      <c r="AJ243" s="35"/>
      <c r="AK243" s="34"/>
      <c r="AL243" s="11"/>
    </row>
    <row r="244" spans="1:38" ht="28.5" customHeight="1" x14ac:dyDescent="0.3">
      <c r="A244" s="37"/>
      <c r="B244" s="37"/>
      <c r="C244" s="33"/>
      <c r="D244" s="33"/>
      <c r="E244" s="38"/>
      <c r="F244" s="33"/>
      <c r="G244" s="33"/>
      <c r="H244" s="33"/>
      <c r="I244" s="38"/>
      <c r="J244" s="38"/>
      <c r="K244" s="38"/>
      <c r="L244" s="38"/>
      <c r="M244" s="38"/>
      <c r="N244" s="38"/>
      <c r="O244" s="38"/>
      <c r="P244" s="34"/>
      <c r="Q244" s="34"/>
      <c r="R244" s="34"/>
      <c r="S244" s="38"/>
      <c r="T244" s="38"/>
      <c r="U244" s="38"/>
      <c r="V244" s="38"/>
      <c r="W244" s="39"/>
      <c r="X244" s="39"/>
      <c r="Y244" s="39"/>
      <c r="Z244" s="39"/>
      <c r="AA244" s="39"/>
      <c r="AB244" s="36"/>
      <c r="AC244" s="33"/>
      <c r="AD244" s="34"/>
      <c r="AE244" s="34"/>
      <c r="AF244" s="34"/>
      <c r="AG244" s="34"/>
      <c r="AH244" s="35"/>
      <c r="AI244" s="35"/>
      <c r="AJ244" s="35"/>
      <c r="AK244" s="34"/>
      <c r="AL244" s="11"/>
    </row>
    <row r="245" spans="1:38" ht="28.5" customHeight="1" x14ac:dyDescent="0.3">
      <c r="A245" s="37"/>
      <c r="B245" s="37"/>
      <c r="C245" s="33"/>
      <c r="D245" s="33"/>
      <c r="E245" s="38"/>
      <c r="F245" s="33"/>
      <c r="G245" s="33"/>
      <c r="H245" s="33"/>
      <c r="I245" s="38"/>
      <c r="J245" s="38"/>
      <c r="K245" s="38"/>
      <c r="L245" s="38"/>
      <c r="M245" s="38"/>
      <c r="N245" s="38"/>
      <c r="O245" s="38"/>
      <c r="P245" s="34"/>
      <c r="Q245" s="34"/>
      <c r="R245" s="34"/>
      <c r="S245" s="38"/>
      <c r="T245" s="38"/>
      <c r="U245" s="38"/>
      <c r="V245" s="38"/>
      <c r="W245" s="39"/>
      <c r="X245" s="39"/>
      <c r="Y245" s="39"/>
      <c r="Z245" s="39"/>
      <c r="AA245" s="39"/>
      <c r="AB245" s="36"/>
      <c r="AC245" s="33"/>
      <c r="AD245" s="34"/>
      <c r="AE245" s="34"/>
      <c r="AF245" s="34"/>
      <c r="AG245" s="34"/>
      <c r="AH245" s="35"/>
      <c r="AI245" s="35"/>
      <c r="AJ245" s="35"/>
      <c r="AK245" s="34"/>
      <c r="AL245" s="11"/>
    </row>
    <row r="246" spans="1:38" ht="28.5" customHeight="1" x14ac:dyDescent="0.3">
      <c r="A246" s="37"/>
      <c r="B246" s="37"/>
      <c r="C246" s="33"/>
      <c r="D246" s="33"/>
      <c r="E246" s="38"/>
      <c r="F246" s="33"/>
      <c r="G246" s="33"/>
      <c r="H246" s="33"/>
      <c r="I246" s="38"/>
      <c r="J246" s="38"/>
      <c r="K246" s="38"/>
      <c r="L246" s="38"/>
      <c r="M246" s="38"/>
      <c r="N246" s="38"/>
      <c r="O246" s="38"/>
      <c r="P246" s="34"/>
      <c r="Q246" s="34"/>
      <c r="R246" s="34"/>
      <c r="S246" s="38"/>
      <c r="T246" s="38"/>
      <c r="U246" s="38"/>
      <c r="V246" s="38"/>
      <c r="W246" s="39"/>
      <c r="X246" s="39"/>
      <c r="Y246" s="39"/>
      <c r="Z246" s="39"/>
      <c r="AA246" s="39"/>
      <c r="AB246" s="36"/>
      <c r="AC246" s="33"/>
      <c r="AD246" s="34"/>
      <c r="AE246" s="34"/>
      <c r="AF246" s="34"/>
      <c r="AG246" s="34"/>
      <c r="AH246" s="35"/>
      <c r="AI246" s="35"/>
      <c r="AJ246" s="35"/>
      <c r="AK246" s="34"/>
      <c r="AL246" s="11"/>
    </row>
    <row r="247" spans="1:38" ht="28.5" customHeight="1" x14ac:dyDescent="0.3">
      <c r="A247" s="37"/>
      <c r="B247" s="37"/>
      <c r="C247" s="33"/>
      <c r="D247" s="33"/>
      <c r="E247" s="38"/>
      <c r="F247" s="33"/>
      <c r="G247" s="33"/>
      <c r="H247" s="33"/>
      <c r="I247" s="38"/>
      <c r="J247" s="38"/>
      <c r="K247" s="38"/>
      <c r="L247" s="38"/>
      <c r="M247" s="38"/>
      <c r="N247" s="38"/>
      <c r="O247" s="38"/>
      <c r="P247" s="34"/>
      <c r="Q247" s="34"/>
      <c r="R247" s="34"/>
      <c r="S247" s="38"/>
      <c r="T247" s="38"/>
      <c r="U247" s="38"/>
      <c r="V247" s="38"/>
      <c r="W247" s="39"/>
      <c r="X247" s="39"/>
      <c r="Y247" s="39"/>
      <c r="Z247" s="39"/>
      <c r="AA247" s="39"/>
      <c r="AB247" s="36"/>
      <c r="AC247" s="33"/>
      <c r="AD247" s="34"/>
      <c r="AE247" s="34"/>
      <c r="AF247" s="34"/>
      <c r="AG247" s="34"/>
      <c r="AH247" s="35"/>
      <c r="AI247" s="35"/>
      <c r="AJ247" s="35"/>
      <c r="AK247" s="34"/>
      <c r="AL247" s="11"/>
    </row>
    <row r="248" spans="1:38" ht="28.5" customHeight="1" x14ac:dyDescent="0.3">
      <c r="A248" s="37"/>
      <c r="B248" s="37"/>
      <c r="C248" s="33"/>
      <c r="D248" s="33"/>
      <c r="E248" s="38"/>
      <c r="F248" s="33"/>
      <c r="G248" s="33"/>
      <c r="H248" s="33"/>
      <c r="I248" s="38"/>
      <c r="J248" s="38"/>
      <c r="K248" s="38"/>
      <c r="L248" s="38"/>
      <c r="M248" s="38"/>
      <c r="N248" s="38"/>
      <c r="O248" s="38"/>
      <c r="P248" s="34"/>
      <c r="Q248" s="34"/>
      <c r="R248" s="34"/>
      <c r="S248" s="38"/>
      <c r="T248" s="38"/>
      <c r="U248" s="38"/>
      <c r="V248" s="38"/>
      <c r="W248" s="39"/>
      <c r="X248" s="39"/>
      <c r="Y248" s="39"/>
      <c r="Z248" s="39"/>
      <c r="AA248" s="39"/>
      <c r="AB248" s="36"/>
      <c r="AC248" s="33"/>
      <c r="AD248" s="34"/>
      <c r="AE248" s="34"/>
      <c r="AF248" s="34"/>
      <c r="AG248" s="34"/>
      <c r="AH248" s="35"/>
      <c r="AI248" s="35"/>
      <c r="AJ248" s="35"/>
      <c r="AK248" s="34"/>
      <c r="AL248" s="11"/>
    </row>
    <row r="249" spans="1:38" ht="28.5" customHeight="1" x14ac:dyDescent="0.3">
      <c r="A249" s="37"/>
      <c r="B249" s="37"/>
      <c r="C249" s="33"/>
      <c r="D249" s="33"/>
      <c r="E249" s="38"/>
      <c r="F249" s="33"/>
      <c r="G249" s="33"/>
      <c r="H249" s="33"/>
      <c r="I249" s="38"/>
      <c r="J249" s="38"/>
      <c r="K249" s="38"/>
      <c r="L249" s="38"/>
      <c r="M249" s="38"/>
      <c r="N249" s="38"/>
      <c r="O249" s="38"/>
      <c r="P249" s="34"/>
      <c r="Q249" s="34"/>
      <c r="R249" s="34"/>
      <c r="S249" s="38"/>
      <c r="T249" s="38"/>
      <c r="U249" s="38"/>
      <c r="V249" s="38"/>
      <c r="W249" s="39"/>
      <c r="X249" s="39"/>
      <c r="Y249" s="39"/>
      <c r="Z249" s="39"/>
      <c r="AA249" s="39"/>
      <c r="AB249" s="36"/>
      <c r="AC249" s="33"/>
      <c r="AD249" s="34"/>
      <c r="AE249" s="34"/>
      <c r="AF249" s="34"/>
      <c r="AG249" s="34"/>
      <c r="AH249" s="35"/>
      <c r="AI249" s="35"/>
      <c r="AJ249" s="35"/>
      <c r="AK249" s="34"/>
      <c r="AL249" s="11"/>
    </row>
    <row r="250" spans="1:38" ht="28.5" customHeight="1" x14ac:dyDescent="0.3">
      <c r="A250" s="37"/>
      <c r="B250" s="37"/>
      <c r="C250" s="33"/>
      <c r="D250" s="33"/>
      <c r="E250" s="38"/>
      <c r="F250" s="33"/>
      <c r="G250" s="33"/>
      <c r="H250" s="33"/>
      <c r="I250" s="38"/>
      <c r="J250" s="38"/>
      <c r="K250" s="38"/>
      <c r="L250" s="38"/>
      <c r="M250" s="38"/>
      <c r="N250" s="38"/>
      <c r="O250" s="38"/>
      <c r="P250" s="34"/>
      <c r="Q250" s="34"/>
      <c r="R250" s="34"/>
      <c r="S250" s="38"/>
      <c r="T250" s="38"/>
      <c r="U250" s="38"/>
      <c r="V250" s="38"/>
      <c r="W250" s="39"/>
      <c r="X250" s="39"/>
      <c r="Y250" s="39"/>
      <c r="Z250" s="39"/>
      <c r="AA250" s="39"/>
      <c r="AB250" s="36"/>
      <c r="AC250" s="33"/>
      <c r="AD250" s="34"/>
      <c r="AE250" s="34"/>
      <c r="AF250" s="34"/>
      <c r="AG250" s="34"/>
      <c r="AH250" s="35"/>
      <c r="AI250" s="35"/>
      <c r="AJ250" s="35"/>
      <c r="AK250" s="34"/>
      <c r="AL250" s="11"/>
    </row>
    <row r="251" spans="1:38" ht="28.5" customHeight="1" x14ac:dyDescent="0.3">
      <c r="A251" s="37"/>
      <c r="B251" s="37"/>
      <c r="C251" s="33"/>
      <c r="D251" s="33"/>
      <c r="E251" s="38"/>
      <c r="F251" s="33"/>
      <c r="G251" s="33"/>
      <c r="H251" s="33"/>
      <c r="I251" s="38"/>
      <c r="J251" s="38"/>
      <c r="K251" s="38"/>
      <c r="L251" s="38"/>
      <c r="M251" s="38"/>
      <c r="N251" s="38"/>
      <c r="O251" s="38"/>
      <c r="P251" s="34"/>
      <c r="Q251" s="34"/>
      <c r="R251" s="34"/>
      <c r="S251" s="38"/>
      <c r="T251" s="38"/>
      <c r="U251" s="38"/>
      <c r="V251" s="38"/>
      <c r="W251" s="39"/>
      <c r="X251" s="39"/>
      <c r="Y251" s="39"/>
      <c r="Z251" s="39"/>
      <c r="AA251" s="39"/>
      <c r="AB251" s="36"/>
      <c r="AC251" s="33"/>
      <c r="AD251" s="34"/>
      <c r="AE251" s="34"/>
      <c r="AF251" s="34"/>
      <c r="AG251" s="34"/>
      <c r="AH251" s="35"/>
      <c r="AI251" s="35"/>
      <c r="AJ251" s="35"/>
      <c r="AK251" s="34"/>
      <c r="AL251" s="11"/>
    </row>
    <row r="252" spans="1:38" ht="28.5" customHeight="1" x14ac:dyDescent="0.3">
      <c r="A252" s="37"/>
      <c r="B252" s="37"/>
      <c r="C252" s="33"/>
      <c r="D252" s="33"/>
      <c r="E252" s="38"/>
      <c r="F252" s="33"/>
      <c r="G252" s="33"/>
      <c r="H252" s="33"/>
      <c r="I252" s="38"/>
      <c r="J252" s="38"/>
      <c r="K252" s="38"/>
      <c r="L252" s="38"/>
      <c r="M252" s="38"/>
      <c r="N252" s="38"/>
      <c r="O252" s="38"/>
      <c r="P252" s="34"/>
      <c r="Q252" s="34"/>
      <c r="R252" s="34"/>
      <c r="S252" s="38"/>
      <c r="T252" s="38"/>
      <c r="U252" s="38"/>
      <c r="V252" s="38"/>
      <c r="W252" s="39"/>
      <c r="X252" s="39"/>
      <c r="Y252" s="39"/>
      <c r="Z252" s="39"/>
      <c r="AA252" s="39"/>
      <c r="AB252" s="36"/>
      <c r="AC252" s="33"/>
      <c r="AD252" s="34"/>
      <c r="AE252" s="34"/>
      <c r="AF252" s="34"/>
      <c r="AG252" s="34"/>
      <c r="AH252" s="35"/>
      <c r="AI252" s="35"/>
      <c r="AJ252" s="35"/>
      <c r="AK252" s="34"/>
      <c r="AL252" s="11"/>
    </row>
    <row r="253" spans="1:38" ht="28.5" customHeight="1" x14ac:dyDescent="0.3">
      <c r="A253" s="37"/>
      <c r="B253" s="37"/>
      <c r="C253" s="33"/>
      <c r="D253" s="33"/>
      <c r="E253" s="38"/>
      <c r="F253" s="33"/>
      <c r="G253" s="33"/>
      <c r="H253" s="33"/>
      <c r="I253" s="38"/>
      <c r="J253" s="38"/>
      <c r="K253" s="38"/>
      <c r="L253" s="38"/>
      <c r="M253" s="38"/>
      <c r="N253" s="38"/>
      <c r="O253" s="38"/>
      <c r="P253" s="34"/>
      <c r="Q253" s="34"/>
      <c r="R253" s="34"/>
      <c r="S253" s="38"/>
      <c r="T253" s="38"/>
      <c r="U253" s="38"/>
      <c r="V253" s="38"/>
      <c r="W253" s="39"/>
      <c r="X253" s="39"/>
      <c r="Y253" s="39"/>
      <c r="Z253" s="39"/>
      <c r="AA253" s="39"/>
      <c r="AB253" s="36"/>
      <c r="AC253" s="33"/>
      <c r="AD253" s="34"/>
      <c r="AE253" s="34"/>
      <c r="AF253" s="34"/>
      <c r="AG253" s="34"/>
      <c r="AH253" s="35"/>
      <c r="AI253" s="35"/>
      <c r="AJ253" s="35"/>
      <c r="AK253" s="34"/>
      <c r="AL253" s="11"/>
    </row>
    <row r="254" spans="1:38" ht="28.5" customHeight="1" x14ac:dyDescent="0.3">
      <c r="A254" s="37"/>
      <c r="B254" s="37"/>
      <c r="C254" s="33"/>
      <c r="D254" s="33"/>
      <c r="E254" s="38"/>
      <c r="F254" s="33"/>
      <c r="G254" s="33"/>
      <c r="H254" s="33"/>
      <c r="I254" s="38"/>
      <c r="J254" s="38"/>
      <c r="K254" s="38"/>
      <c r="L254" s="38"/>
      <c r="M254" s="38"/>
      <c r="N254" s="38"/>
      <c r="O254" s="38"/>
      <c r="P254" s="34"/>
      <c r="Q254" s="34"/>
      <c r="R254" s="34"/>
      <c r="S254" s="38"/>
      <c r="T254" s="38"/>
      <c r="U254" s="38"/>
      <c r="V254" s="38"/>
      <c r="W254" s="39"/>
      <c r="X254" s="39"/>
      <c r="Y254" s="39"/>
      <c r="Z254" s="39"/>
      <c r="AA254" s="39"/>
      <c r="AB254" s="36"/>
      <c r="AC254" s="33"/>
      <c r="AD254" s="34"/>
      <c r="AE254" s="34"/>
      <c r="AF254" s="34"/>
      <c r="AG254" s="34"/>
      <c r="AH254" s="35"/>
      <c r="AI254" s="35"/>
      <c r="AJ254" s="35"/>
      <c r="AK254" s="34"/>
      <c r="AL254" s="11"/>
    </row>
    <row r="255" spans="1:38" ht="28.5" customHeight="1" x14ac:dyDescent="0.3">
      <c r="A255" s="37"/>
      <c r="B255" s="37"/>
      <c r="C255" s="33"/>
      <c r="D255" s="33"/>
      <c r="E255" s="38"/>
      <c r="F255" s="33"/>
      <c r="G255" s="33"/>
      <c r="H255" s="33"/>
      <c r="I255" s="38"/>
      <c r="J255" s="38"/>
      <c r="K255" s="38"/>
      <c r="L255" s="38"/>
      <c r="M255" s="38"/>
      <c r="N255" s="38"/>
      <c r="O255" s="38"/>
      <c r="P255" s="34"/>
      <c r="Q255" s="34"/>
      <c r="R255" s="34"/>
      <c r="S255" s="38"/>
      <c r="T255" s="38"/>
      <c r="U255" s="38"/>
      <c r="V255" s="38"/>
      <c r="W255" s="39"/>
      <c r="X255" s="39"/>
      <c r="Y255" s="39"/>
      <c r="Z255" s="39"/>
      <c r="AA255" s="39"/>
      <c r="AB255" s="36"/>
      <c r="AC255" s="33"/>
      <c r="AD255" s="34"/>
      <c r="AE255" s="34"/>
      <c r="AF255" s="34"/>
      <c r="AG255" s="34"/>
      <c r="AH255" s="35"/>
      <c r="AI255" s="35"/>
      <c r="AJ255" s="35"/>
      <c r="AK255" s="34"/>
      <c r="AL255" s="11"/>
    </row>
    <row r="256" spans="1:38" ht="28.5" customHeight="1" x14ac:dyDescent="0.3">
      <c r="A256" s="37"/>
      <c r="B256" s="37"/>
      <c r="C256" s="33"/>
      <c r="D256" s="33"/>
      <c r="E256" s="38"/>
      <c r="F256" s="33"/>
      <c r="G256" s="33"/>
      <c r="H256" s="33"/>
      <c r="I256" s="38"/>
      <c r="J256" s="38"/>
      <c r="K256" s="38"/>
      <c r="L256" s="38"/>
      <c r="M256" s="38"/>
      <c r="N256" s="38"/>
      <c r="O256" s="38"/>
      <c r="P256" s="34"/>
      <c r="Q256" s="34"/>
      <c r="R256" s="34"/>
      <c r="S256" s="38"/>
      <c r="T256" s="38"/>
      <c r="U256" s="38"/>
      <c r="V256" s="38"/>
      <c r="W256" s="39"/>
      <c r="X256" s="39"/>
      <c r="Y256" s="39"/>
      <c r="Z256" s="39"/>
      <c r="AA256" s="39"/>
      <c r="AB256" s="36"/>
      <c r="AC256" s="33"/>
      <c r="AD256" s="34"/>
      <c r="AE256" s="34"/>
      <c r="AF256" s="34"/>
      <c r="AG256" s="34"/>
      <c r="AH256" s="35"/>
      <c r="AI256" s="35"/>
      <c r="AJ256" s="35"/>
      <c r="AK256" s="34"/>
      <c r="AL256" s="11"/>
    </row>
    <row r="257" spans="1:38" ht="28.5" customHeight="1" x14ac:dyDescent="0.3">
      <c r="A257" s="37"/>
      <c r="B257" s="37"/>
      <c r="C257" s="33"/>
      <c r="D257" s="33"/>
      <c r="E257" s="38"/>
      <c r="F257" s="33"/>
      <c r="G257" s="33"/>
      <c r="H257" s="33"/>
      <c r="I257" s="38"/>
      <c r="J257" s="38"/>
      <c r="K257" s="38"/>
      <c r="L257" s="38"/>
      <c r="M257" s="38"/>
      <c r="N257" s="38"/>
      <c r="O257" s="38"/>
      <c r="P257" s="34"/>
      <c r="Q257" s="34"/>
      <c r="R257" s="34"/>
      <c r="S257" s="38"/>
      <c r="T257" s="38"/>
      <c r="U257" s="38"/>
      <c r="V257" s="38"/>
      <c r="W257" s="39"/>
      <c r="X257" s="39"/>
      <c r="Y257" s="39"/>
      <c r="Z257" s="39"/>
      <c r="AA257" s="39"/>
      <c r="AB257" s="36"/>
      <c r="AC257" s="33"/>
      <c r="AD257" s="34"/>
      <c r="AE257" s="34"/>
      <c r="AF257" s="34"/>
      <c r="AG257" s="34"/>
      <c r="AH257" s="35"/>
      <c r="AI257" s="35"/>
      <c r="AJ257" s="35"/>
      <c r="AK257" s="34"/>
      <c r="AL257" s="11"/>
    </row>
    <row r="258" spans="1:38" ht="28.5" customHeight="1" x14ac:dyDescent="0.3">
      <c r="A258" s="37"/>
      <c r="B258" s="37"/>
      <c r="C258" s="33"/>
      <c r="D258" s="33"/>
      <c r="E258" s="38"/>
      <c r="F258" s="33"/>
      <c r="G258" s="33"/>
      <c r="H258" s="33"/>
      <c r="I258" s="38"/>
      <c r="J258" s="38"/>
      <c r="K258" s="38"/>
      <c r="L258" s="38"/>
      <c r="M258" s="38"/>
      <c r="N258" s="38"/>
      <c r="O258" s="38"/>
      <c r="P258" s="34"/>
      <c r="Q258" s="34"/>
      <c r="R258" s="34"/>
      <c r="S258" s="38"/>
      <c r="T258" s="38"/>
      <c r="U258" s="38"/>
      <c r="V258" s="38"/>
      <c r="W258" s="39"/>
      <c r="X258" s="39"/>
      <c r="Y258" s="39"/>
      <c r="Z258" s="39"/>
      <c r="AA258" s="39"/>
      <c r="AB258" s="36"/>
      <c r="AC258" s="33"/>
      <c r="AD258" s="34"/>
      <c r="AE258" s="34"/>
      <c r="AF258" s="34"/>
      <c r="AG258" s="34"/>
      <c r="AH258" s="35"/>
      <c r="AI258" s="35"/>
      <c r="AJ258" s="35"/>
      <c r="AK258" s="34"/>
      <c r="AL258" s="11"/>
    </row>
    <row r="259" spans="1:38" ht="28.5" customHeight="1" x14ac:dyDescent="0.3">
      <c r="A259" s="37"/>
      <c r="B259" s="37"/>
      <c r="C259" s="33"/>
      <c r="D259" s="33"/>
      <c r="E259" s="38"/>
      <c r="F259" s="33"/>
      <c r="G259" s="33"/>
      <c r="H259" s="33"/>
      <c r="I259" s="38"/>
      <c r="J259" s="38"/>
      <c r="K259" s="38"/>
      <c r="L259" s="38"/>
      <c r="M259" s="38"/>
      <c r="N259" s="38"/>
      <c r="O259" s="38"/>
      <c r="P259" s="34"/>
      <c r="Q259" s="34"/>
      <c r="R259" s="34"/>
      <c r="S259" s="38"/>
      <c r="T259" s="38"/>
      <c r="U259" s="38"/>
      <c r="V259" s="38"/>
      <c r="W259" s="39"/>
      <c r="X259" s="39"/>
      <c r="Y259" s="39"/>
      <c r="Z259" s="39"/>
      <c r="AA259" s="39"/>
      <c r="AB259" s="36"/>
      <c r="AC259" s="33"/>
      <c r="AD259" s="34"/>
      <c r="AE259" s="34"/>
      <c r="AF259" s="34"/>
      <c r="AG259" s="34"/>
      <c r="AH259" s="35"/>
      <c r="AI259" s="35"/>
      <c r="AJ259" s="35"/>
      <c r="AK259" s="34"/>
      <c r="AL259" s="11"/>
    </row>
    <row r="260" spans="1:38" ht="28.5" customHeight="1" x14ac:dyDescent="0.3">
      <c r="A260" s="37"/>
      <c r="B260" s="37"/>
      <c r="C260" s="33"/>
      <c r="D260" s="33"/>
      <c r="E260" s="38"/>
      <c r="F260" s="33"/>
      <c r="G260" s="33"/>
      <c r="H260" s="33"/>
      <c r="I260" s="38"/>
      <c r="J260" s="38"/>
      <c r="K260" s="38"/>
      <c r="L260" s="38"/>
      <c r="M260" s="38"/>
      <c r="N260" s="38"/>
      <c r="O260" s="38"/>
      <c r="P260" s="34"/>
      <c r="Q260" s="34"/>
      <c r="R260" s="34"/>
      <c r="S260" s="38"/>
      <c r="T260" s="38"/>
      <c r="U260" s="38"/>
      <c r="V260" s="38"/>
      <c r="W260" s="39"/>
      <c r="X260" s="39"/>
      <c r="Y260" s="39"/>
      <c r="Z260" s="39"/>
      <c r="AA260" s="39"/>
      <c r="AB260" s="36"/>
      <c r="AC260" s="33"/>
      <c r="AD260" s="34"/>
      <c r="AE260" s="34"/>
      <c r="AF260" s="34"/>
      <c r="AG260" s="34"/>
      <c r="AH260" s="35"/>
      <c r="AI260" s="35"/>
      <c r="AJ260" s="35"/>
      <c r="AK260" s="34"/>
      <c r="AL260" s="11"/>
    </row>
    <row r="261" spans="1:38" ht="28.5" customHeight="1" x14ac:dyDescent="0.3">
      <c r="A261" s="37"/>
      <c r="B261" s="37"/>
      <c r="C261" s="33"/>
      <c r="D261" s="33"/>
      <c r="E261" s="38"/>
      <c r="F261" s="33"/>
      <c r="G261" s="33"/>
      <c r="H261" s="33"/>
      <c r="I261" s="38"/>
      <c r="J261" s="38"/>
      <c r="K261" s="38"/>
      <c r="L261" s="38"/>
      <c r="M261" s="38"/>
      <c r="N261" s="38"/>
      <c r="O261" s="38"/>
      <c r="P261" s="34"/>
      <c r="Q261" s="34"/>
      <c r="R261" s="34"/>
      <c r="S261" s="38"/>
      <c r="T261" s="38"/>
      <c r="U261" s="38"/>
      <c r="V261" s="38"/>
      <c r="W261" s="39"/>
      <c r="X261" s="39"/>
      <c r="Y261" s="39"/>
      <c r="Z261" s="39"/>
      <c r="AA261" s="39"/>
      <c r="AB261" s="36"/>
      <c r="AC261" s="33"/>
      <c r="AD261" s="34"/>
      <c r="AE261" s="34"/>
      <c r="AF261" s="34"/>
      <c r="AG261" s="34"/>
      <c r="AH261" s="35"/>
      <c r="AI261" s="35"/>
      <c r="AJ261" s="35"/>
      <c r="AK261" s="34"/>
      <c r="AL261" s="11"/>
    </row>
    <row r="262" spans="1:38" ht="28.5" customHeight="1" x14ac:dyDescent="0.3">
      <c r="A262" s="37"/>
      <c r="B262" s="37"/>
      <c r="C262" s="33"/>
      <c r="D262" s="33"/>
      <c r="E262" s="38"/>
      <c r="F262" s="33"/>
      <c r="G262" s="33"/>
      <c r="H262" s="33"/>
      <c r="I262" s="38"/>
      <c r="J262" s="38"/>
      <c r="K262" s="38"/>
      <c r="L262" s="38"/>
      <c r="M262" s="38"/>
      <c r="N262" s="38"/>
      <c r="O262" s="38"/>
      <c r="P262" s="34"/>
      <c r="Q262" s="34"/>
      <c r="R262" s="34"/>
      <c r="S262" s="38"/>
      <c r="T262" s="38"/>
      <c r="U262" s="38"/>
      <c r="V262" s="38"/>
      <c r="W262" s="39"/>
      <c r="X262" s="39"/>
      <c r="Y262" s="39"/>
      <c r="Z262" s="39"/>
      <c r="AA262" s="39"/>
      <c r="AB262" s="36"/>
      <c r="AC262" s="33"/>
      <c r="AD262" s="34"/>
      <c r="AE262" s="34"/>
      <c r="AF262" s="34"/>
      <c r="AG262" s="34"/>
      <c r="AH262" s="35"/>
      <c r="AI262" s="35"/>
      <c r="AJ262" s="35"/>
      <c r="AK262" s="34"/>
      <c r="AL262" s="11"/>
    </row>
    <row r="263" spans="1:38" ht="28.5" customHeight="1" x14ac:dyDescent="0.3">
      <c r="A263" s="37"/>
      <c r="B263" s="37"/>
      <c r="C263" s="33"/>
      <c r="D263" s="33"/>
      <c r="E263" s="38"/>
      <c r="F263" s="33"/>
      <c r="G263" s="33"/>
      <c r="H263" s="33"/>
      <c r="I263" s="38"/>
      <c r="J263" s="38"/>
      <c r="K263" s="38"/>
      <c r="L263" s="38"/>
      <c r="M263" s="38"/>
      <c r="N263" s="38"/>
      <c r="O263" s="38"/>
      <c r="P263" s="34"/>
      <c r="Q263" s="34"/>
      <c r="R263" s="34"/>
      <c r="S263" s="38"/>
      <c r="T263" s="38"/>
      <c r="U263" s="38"/>
      <c r="V263" s="38"/>
      <c r="W263" s="39"/>
      <c r="X263" s="39"/>
      <c r="Y263" s="39"/>
      <c r="Z263" s="39"/>
      <c r="AA263" s="39"/>
      <c r="AB263" s="36"/>
      <c r="AC263" s="33"/>
      <c r="AD263" s="34"/>
      <c r="AE263" s="34"/>
      <c r="AF263" s="34"/>
      <c r="AG263" s="34"/>
      <c r="AH263" s="35"/>
      <c r="AI263" s="35"/>
      <c r="AJ263" s="35"/>
      <c r="AK263" s="34"/>
      <c r="AL263" s="11"/>
    </row>
    <row r="264" spans="1:38" ht="28.5" customHeight="1" x14ac:dyDescent="0.3">
      <c r="A264" s="37"/>
      <c r="B264" s="37"/>
      <c r="C264" s="33"/>
      <c r="D264" s="33"/>
      <c r="E264" s="38"/>
      <c r="F264" s="33"/>
      <c r="G264" s="33"/>
      <c r="H264" s="33"/>
      <c r="I264" s="38"/>
      <c r="J264" s="38"/>
      <c r="K264" s="38"/>
      <c r="L264" s="38"/>
      <c r="M264" s="38"/>
      <c r="N264" s="38"/>
      <c r="O264" s="38"/>
      <c r="P264" s="34"/>
      <c r="Q264" s="34"/>
      <c r="R264" s="34"/>
      <c r="S264" s="38"/>
      <c r="T264" s="38"/>
      <c r="U264" s="38"/>
      <c r="V264" s="38"/>
      <c r="W264" s="39"/>
      <c r="X264" s="39"/>
      <c r="Y264" s="39"/>
      <c r="Z264" s="39"/>
      <c r="AA264" s="39"/>
      <c r="AB264" s="36"/>
      <c r="AC264" s="33"/>
      <c r="AD264" s="34"/>
      <c r="AE264" s="34"/>
      <c r="AF264" s="34"/>
      <c r="AG264" s="34"/>
      <c r="AH264" s="35"/>
      <c r="AI264" s="35"/>
      <c r="AJ264" s="35"/>
      <c r="AK264" s="34"/>
      <c r="AL264" s="11"/>
    </row>
    <row r="265" spans="1:38" ht="28.5" customHeight="1" x14ac:dyDescent="0.3">
      <c r="A265" s="37"/>
      <c r="B265" s="37"/>
      <c r="C265" s="33"/>
      <c r="D265" s="33"/>
      <c r="E265" s="38"/>
      <c r="F265" s="33"/>
      <c r="G265" s="33"/>
      <c r="H265" s="33"/>
      <c r="I265" s="38"/>
      <c r="J265" s="38"/>
      <c r="K265" s="38"/>
      <c r="L265" s="38"/>
      <c r="M265" s="38"/>
      <c r="N265" s="38"/>
      <c r="O265" s="38"/>
      <c r="P265" s="34"/>
      <c r="Q265" s="34"/>
      <c r="R265" s="34"/>
      <c r="S265" s="38"/>
      <c r="T265" s="38"/>
      <c r="U265" s="38"/>
      <c r="V265" s="38"/>
      <c r="W265" s="39"/>
      <c r="X265" s="39"/>
      <c r="Y265" s="39"/>
      <c r="Z265" s="39"/>
      <c r="AA265" s="39"/>
      <c r="AB265" s="36"/>
      <c r="AC265" s="33"/>
      <c r="AD265" s="34"/>
      <c r="AE265" s="34"/>
      <c r="AF265" s="34"/>
      <c r="AG265" s="34"/>
      <c r="AH265" s="35"/>
      <c r="AI265" s="35"/>
      <c r="AJ265" s="35"/>
      <c r="AK265" s="34"/>
      <c r="AL265" s="11"/>
    </row>
    <row r="266" spans="1:38" ht="28.5" customHeight="1" x14ac:dyDescent="0.3">
      <c r="A266" s="37"/>
      <c r="B266" s="37"/>
      <c r="C266" s="33"/>
      <c r="D266" s="33"/>
      <c r="E266" s="38"/>
      <c r="F266" s="33"/>
      <c r="G266" s="33"/>
      <c r="H266" s="33"/>
      <c r="I266" s="38"/>
      <c r="J266" s="38"/>
      <c r="K266" s="38"/>
      <c r="L266" s="38"/>
      <c r="M266" s="38"/>
      <c r="N266" s="38"/>
      <c r="O266" s="38"/>
      <c r="P266" s="34"/>
      <c r="Q266" s="34"/>
      <c r="R266" s="34"/>
      <c r="S266" s="38"/>
      <c r="T266" s="38"/>
      <c r="U266" s="38"/>
      <c r="V266" s="38"/>
      <c r="W266" s="39"/>
      <c r="X266" s="39"/>
      <c r="Y266" s="39"/>
      <c r="Z266" s="39"/>
      <c r="AA266" s="39"/>
      <c r="AB266" s="36"/>
      <c r="AC266" s="33"/>
      <c r="AD266" s="34"/>
      <c r="AE266" s="34"/>
      <c r="AF266" s="34"/>
      <c r="AG266" s="34"/>
      <c r="AH266" s="35"/>
      <c r="AI266" s="35"/>
      <c r="AJ266" s="35"/>
      <c r="AK266" s="34"/>
      <c r="AL266" s="11"/>
    </row>
    <row r="267" spans="1:38" ht="28.5" customHeight="1" x14ac:dyDescent="0.3">
      <c r="A267" s="37"/>
      <c r="B267" s="37"/>
      <c r="C267" s="33"/>
      <c r="D267" s="33"/>
      <c r="E267" s="38"/>
      <c r="F267" s="33"/>
      <c r="G267" s="33"/>
      <c r="H267" s="33"/>
      <c r="I267" s="38"/>
      <c r="J267" s="38"/>
      <c r="K267" s="38"/>
      <c r="L267" s="38"/>
      <c r="M267" s="38"/>
      <c r="N267" s="38"/>
      <c r="O267" s="38"/>
      <c r="P267" s="34"/>
      <c r="Q267" s="34"/>
      <c r="R267" s="34"/>
      <c r="S267" s="38"/>
      <c r="T267" s="38"/>
      <c r="U267" s="38"/>
      <c r="V267" s="38"/>
      <c r="W267" s="39"/>
      <c r="X267" s="39"/>
      <c r="Y267" s="39"/>
      <c r="Z267" s="39"/>
      <c r="AA267" s="39"/>
      <c r="AB267" s="36"/>
      <c r="AC267" s="33"/>
      <c r="AD267" s="34"/>
      <c r="AE267" s="34"/>
      <c r="AF267" s="34"/>
      <c r="AG267" s="34"/>
      <c r="AH267" s="35"/>
      <c r="AI267" s="35"/>
      <c r="AJ267" s="35"/>
      <c r="AK267" s="34"/>
      <c r="AL267" s="11"/>
    </row>
    <row r="268" spans="1:38" ht="28.5" customHeight="1" x14ac:dyDescent="0.3">
      <c r="A268" s="37"/>
      <c r="B268" s="37"/>
      <c r="C268" s="33"/>
      <c r="D268" s="33"/>
      <c r="E268" s="38"/>
      <c r="F268" s="33"/>
      <c r="G268" s="33"/>
      <c r="H268" s="33"/>
      <c r="I268" s="38"/>
      <c r="J268" s="38"/>
      <c r="K268" s="38"/>
      <c r="L268" s="38"/>
      <c r="M268" s="38"/>
      <c r="N268" s="38"/>
      <c r="O268" s="38"/>
      <c r="P268" s="34"/>
      <c r="Q268" s="34"/>
      <c r="R268" s="34"/>
      <c r="S268" s="38"/>
      <c r="T268" s="38"/>
      <c r="U268" s="38"/>
      <c r="V268" s="38"/>
      <c r="W268" s="39"/>
      <c r="X268" s="39"/>
      <c r="Y268" s="39"/>
      <c r="Z268" s="39"/>
      <c r="AA268" s="39"/>
      <c r="AB268" s="36"/>
      <c r="AC268" s="33"/>
      <c r="AD268" s="34"/>
      <c r="AE268" s="34"/>
      <c r="AF268" s="34"/>
      <c r="AG268" s="34"/>
      <c r="AH268" s="35"/>
      <c r="AI268" s="35"/>
      <c r="AJ268" s="35"/>
      <c r="AK268" s="34"/>
      <c r="AL268" s="11"/>
    </row>
    <row r="269" spans="1:38" ht="28.5" customHeight="1" x14ac:dyDescent="0.3">
      <c r="A269" s="37"/>
      <c r="B269" s="37"/>
      <c r="C269" s="33"/>
      <c r="D269" s="33"/>
      <c r="E269" s="38"/>
      <c r="F269" s="33"/>
      <c r="G269" s="33"/>
      <c r="H269" s="33"/>
      <c r="I269" s="38"/>
      <c r="J269" s="38"/>
      <c r="K269" s="38"/>
      <c r="L269" s="38"/>
      <c r="M269" s="38"/>
      <c r="N269" s="38"/>
      <c r="O269" s="38"/>
      <c r="P269" s="34"/>
      <c r="Q269" s="34"/>
      <c r="R269" s="34"/>
      <c r="S269" s="38"/>
      <c r="T269" s="38"/>
      <c r="U269" s="38"/>
      <c r="V269" s="38"/>
      <c r="W269" s="39"/>
      <c r="X269" s="39"/>
      <c r="Y269" s="39"/>
      <c r="Z269" s="39"/>
      <c r="AA269" s="39"/>
      <c r="AB269" s="36"/>
      <c r="AC269" s="33"/>
      <c r="AD269" s="34"/>
      <c r="AE269" s="34"/>
      <c r="AF269" s="34"/>
      <c r="AG269" s="34"/>
      <c r="AH269" s="35"/>
      <c r="AI269" s="35"/>
      <c r="AJ269" s="35"/>
      <c r="AK269" s="34"/>
      <c r="AL269" s="11"/>
    </row>
    <row r="270" spans="1:38" ht="28.5" customHeight="1" x14ac:dyDescent="0.3">
      <c r="A270" s="37"/>
      <c r="B270" s="37"/>
      <c r="C270" s="33"/>
      <c r="D270" s="33"/>
      <c r="E270" s="38"/>
      <c r="F270" s="33"/>
      <c r="G270" s="33"/>
      <c r="H270" s="33"/>
      <c r="I270" s="38"/>
      <c r="J270" s="38"/>
      <c r="K270" s="38"/>
      <c r="L270" s="38"/>
      <c r="M270" s="38"/>
      <c r="N270" s="38"/>
      <c r="O270" s="38"/>
      <c r="P270" s="34"/>
      <c r="Q270" s="34"/>
      <c r="R270" s="34"/>
      <c r="S270" s="38"/>
      <c r="T270" s="38"/>
      <c r="U270" s="38"/>
      <c r="V270" s="38"/>
      <c r="W270" s="39"/>
      <c r="X270" s="39"/>
      <c r="Y270" s="39"/>
      <c r="Z270" s="39"/>
      <c r="AA270" s="39"/>
      <c r="AB270" s="36"/>
      <c r="AC270" s="33"/>
      <c r="AD270" s="34"/>
      <c r="AE270" s="34"/>
      <c r="AF270" s="34"/>
      <c r="AG270" s="34"/>
      <c r="AH270" s="35"/>
      <c r="AI270" s="35"/>
      <c r="AJ270" s="35"/>
      <c r="AK270" s="34"/>
      <c r="AL270" s="11"/>
    </row>
    <row r="271" spans="1:38" ht="28.5" customHeight="1" x14ac:dyDescent="0.3">
      <c r="A271" s="37"/>
      <c r="B271" s="37"/>
      <c r="C271" s="33"/>
      <c r="D271" s="33"/>
      <c r="E271" s="38"/>
      <c r="F271" s="33"/>
      <c r="G271" s="33"/>
      <c r="H271" s="33"/>
      <c r="I271" s="38"/>
      <c r="J271" s="38"/>
      <c r="K271" s="38"/>
      <c r="L271" s="38"/>
      <c r="M271" s="38"/>
      <c r="N271" s="38"/>
      <c r="O271" s="38"/>
      <c r="P271" s="34"/>
      <c r="Q271" s="34"/>
      <c r="R271" s="34"/>
      <c r="S271" s="38"/>
      <c r="T271" s="38"/>
      <c r="U271" s="38"/>
      <c r="V271" s="38"/>
      <c r="W271" s="39"/>
      <c r="X271" s="39"/>
      <c r="Y271" s="39"/>
      <c r="Z271" s="39"/>
      <c r="AA271" s="39"/>
      <c r="AB271" s="36"/>
      <c r="AC271" s="33"/>
      <c r="AD271" s="34"/>
      <c r="AE271" s="34"/>
      <c r="AF271" s="34"/>
      <c r="AG271" s="34"/>
      <c r="AH271" s="35"/>
      <c r="AI271" s="35"/>
      <c r="AJ271" s="35"/>
      <c r="AK271" s="34"/>
      <c r="AL271" s="11"/>
    </row>
    <row r="272" spans="1:38" ht="28.5" customHeight="1" x14ac:dyDescent="0.3">
      <c r="A272" s="37"/>
      <c r="B272" s="37"/>
      <c r="C272" s="33"/>
      <c r="D272" s="33"/>
      <c r="E272" s="38"/>
      <c r="F272" s="33"/>
      <c r="G272" s="33"/>
      <c r="H272" s="33"/>
      <c r="I272" s="38"/>
      <c r="J272" s="38"/>
      <c r="K272" s="38"/>
      <c r="L272" s="38"/>
      <c r="M272" s="38"/>
      <c r="N272" s="38"/>
      <c r="O272" s="38"/>
      <c r="P272" s="34"/>
      <c r="Q272" s="34"/>
      <c r="R272" s="34"/>
      <c r="S272" s="38"/>
      <c r="T272" s="38"/>
      <c r="U272" s="38"/>
      <c r="V272" s="38"/>
      <c r="W272" s="39"/>
      <c r="X272" s="39"/>
      <c r="Y272" s="39"/>
      <c r="Z272" s="39"/>
      <c r="AA272" s="39"/>
      <c r="AB272" s="36"/>
      <c r="AC272" s="33"/>
      <c r="AD272" s="34"/>
      <c r="AE272" s="34"/>
      <c r="AF272" s="34"/>
      <c r="AG272" s="34"/>
      <c r="AH272" s="35"/>
      <c r="AI272" s="35"/>
      <c r="AJ272" s="35"/>
      <c r="AK272" s="34"/>
      <c r="AL272" s="11"/>
    </row>
    <row r="273" spans="1:38" ht="28.5" customHeight="1" x14ac:dyDescent="0.3">
      <c r="A273" s="37"/>
      <c r="B273" s="37"/>
      <c r="C273" s="33"/>
      <c r="D273" s="33"/>
      <c r="E273" s="38"/>
      <c r="F273" s="33"/>
      <c r="G273" s="33"/>
      <c r="H273" s="33"/>
      <c r="I273" s="38"/>
      <c r="J273" s="38"/>
      <c r="K273" s="38"/>
      <c r="L273" s="38"/>
      <c r="M273" s="38"/>
      <c r="N273" s="38"/>
      <c r="O273" s="38"/>
      <c r="P273" s="34"/>
      <c r="Q273" s="34"/>
      <c r="R273" s="34"/>
      <c r="S273" s="38"/>
      <c r="T273" s="38"/>
      <c r="U273" s="38"/>
      <c r="V273" s="38"/>
      <c r="W273" s="39"/>
      <c r="X273" s="39"/>
      <c r="Y273" s="39"/>
      <c r="Z273" s="39"/>
      <c r="AA273" s="39"/>
      <c r="AB273" s="36"/>
      <c r="AC273" s="33"/>
      <c r="AD273" s="34"/>
      <c r="AE273" s="34"/>
      <c r="AF273" s="34"/>
      <c r="AG273" s="34"/>
      <c r="AH273" s="35"/>
      <c r="AI273" s="35"/>
      <c r="AJ273" s="35"/>
      <c r="AK273" s="34"/>
      <c r="AL273" s="11"/>
    </row>
    <row r="274" spans="1:38" ht="28.5" customHeight="1" x14ac:dyDescent="0.3">
      <c r="A274" s="37"/>
      <c r="B274" s="37"/>
      <c r="C274" s="33"/>
      <c r="D274" s="33"/>
      <c r="E274" s="38"/>
      <c r="F274" s="33"/>
      <c r="G274" s="33"/>
      <c r="H274" s="33"/>
      <c r="I274" s="38"/>
      <c r="J274" s="38"/>
      <c r="K274" s="38"/>
      <c r="L274" s="38"/>
      <c r="M274" s="38"/>
      <c r="N274" s="38"/>
      <c r="O274" s="38"/>
      <c r="P274" s="34"/>
      <c r="Q274" s="34"/>
      <c r="R274" s="34"/>
      <c r="S274" s="38"/>
      <c r="T274" s="38"/>
      <c r="U274" s="38"/>
      <c r="V274" s="38"/>
      <c r="W274" s="39"/>
      <c r="X274" s="39"/>
      <c r="Y274" s="39"/>
      <c r="Z274" s="39"/>
      <c r="AA274" s="39"/>
      <c r="AB274" s="36"/>
      <c r="AC274" s="33"/>
      <c r="AD274" s="34"/>
      <c r="AE274" s="34"/>
      <c r="AF274" s="34"/>
      <c r="AG274" s="34"/>
      <c r="AH274" s="35"/>
      <c r="AI274" s="35"/>
      <c r="AJ274" s="35"/>
      <c r="AK274" s="34"/>
      <c r="AL274" s="11"/>
    </row>
    <row r="275" spans="1:38" ht="28.5" customHeight="1" x14ac:dyDescent="0.3">
      <c r="A275" s="37"/>
      <c r="B275" s="37"/>
      <c r="C275" s="33"/>
      <c r="D275" s="33"/>
      <c r="E275" s="38"/>
      <c r="F275" s="33"/>
      <c r="G275" s="33"/>
      <c r="H275" s="33"/>
      <c r="I275" s="38"/>
      <c r="J275" s="38"/>
      <c r="K275" s="38"/>
      <c r="L275" s="38"/>
      <c r="M275" s="38"/>
      <c r="N275" s="38"/>
      <c r="O275" s="38"/>
      <c r="P275" s="34"/>
      <c r="Q275" s="34"/>
      <c r="R275" s="34"/>
      <c r="S275" s="38"/>
      <c r="T275" s="38"/>
      <c r="U275" s="38"/>
      <c r="V275" s="38"/>
      <c r="W275" s="39"/>
      <c r="X275" s="39"/>
      <c r="Y275" s="39"/>
      <c r="Z275" s="39"/>
      <c r="AA275" s="39"/>
      <c r="AB275" s="36"/>
      <c r="AC275" s="33"/>
      <c r="AD275" s="34"/>
      <c r="AE275" s="34"/>
      <c r="AF275" s="34"/>
      <c r="AG275" s="34"/>
      <c r="AH275" s="35"/>
      <c r="AI275" s="35"/>
      <c r="AJ275" s="35"/>
      <c r="AK275" s="34"/>
      <c r="AL275" s="11"/>
    </row>
    <row r="276" spans="1:38" ht="28.5" customHeight="1" x14ac:dyDescent="0.3">
      <c r="A276" s="37"/>
      <c r="B276" s="37"/>
      <c r="C276" s="33"/>
      <c r="D276" s="33"/>
      <c r="E276" s="38"/>
      <c r="F276" s="33"/>
      <c r="G276" s="33"/>
      <c r="H276" s="33"/>
      <c r="I276" s="38"/>
      <c r="J276" s="38"/>
      <c r="K276" s="38"/>
      <c r="L276" s="38"/>
      <c r="M276" s="38"/>
      <c r="N276" s="38"/>
      <c r="O276" s="38"/>
      <c r="P276" s="34"/>
      <c r="Q276" s="34"/>
      <c r="R276" s="34"/>
      <c r="S276" s="38"/>
      <c r="T276" s="38"/>
      <c r="U276" s="38"/>
      <c r="V276" s="38"/>
      <c r="W276" s="39"/>
      <c r="X276" s="39"/>
      <c r="Y276" s="39"/>
      <c r="Z276" s="39"/>
      <c r="AA276" s="39"/>
      <c r="AB276" s="36"/>
      <c r="AC276" s="33"/>
      <c r="AD276" s="34"/>
      <c r="AE276" s="34"/>
      <c r="AF276" s="34"/>
      <c r="AG276" s="34"/>
      <c r="AH276" s="35"/>
      <c r="AI276" s="35"/>
      <c r="AJ276" s="35"/>
      <c r="AK276" s="34"/>
      <c r="AL276" s="11"/>
    </row>
    <row r="277" spans="1:38" ht="28.5" customHeight="1" x14ac:dyDescent="0.3">
      <c r="A277" s="37"/>
      <c r="B277" s="37"/>
      <c r="C277" s="33"/>
      <c r="D277" s="33"/>
      <c r="E277" s="38"/>
      <c r="F277" s="33"/>
      <c r="G277" s="33"/>
      <c r="H277" s="33"/>
      <c r="I277" s="38"/>
      <c r="J277" s="38"/>
      <c r="K277" s="38"/>
      <c r="L277" s="38"/>
      <c r="M277" s="38"/>
      <c r="N277" s="38"/>
      <c r="O277" s="38"/>
      <c r="P277" s="34"/>
      <c r="Q277" s="34"/>
      <c r="R277" s="34"/>
      <c r="S277" s="38"/>
      <c r="T277" s="38"/>
      <c r="U277" s="38"/>
      <c r="V277" s="38"/>
      <c r="W277" s="39"/>
      <c r="X277" s="39"/>
      <c r="Y277" s="39"/>
      <c r="Z277" s="39"/>
      <c r="AA277" s="39"/>
      <c r="AB277" s="36"/>
      <c r="AC277" s="33"/>
      <c r="AD277" s="34"/>
      <c r="AE277" s="34"/>
      <c r="AF277" s="34"/>
      <c r="AG277" s="34"/>
      <c r="AH277" s="35"/>
      <c r="AI277" s="35"/>
      <c r="AJ277" s="35"/>
      <c r="AK277" s="34"/>
      <c r="AL277" s="11"/>
    </row>
    <row r="278" spans="1:38" ht="28.5" customHeight="1" x14ac:dyDescent="0.3">
      <c r="A278" s="37"/>
      <c r="B278" s="37"/>
      <c r="C278" s="33"/>
      <c r="D278" s="33"/>
      <c r="E278" s="38"/>
      <c r="F278" s="33"/>
      <c r="G278" s="33"/>
      <c r="H278" s="33"/>
      <c r="I278" s="38"/>
      <c r="J278" s="38"/>
      <c r="K278" s="38"/>
      <c r="L278" s="38"/>
      <c r="M278" s="38"/>
      <c r="N278" s="38"/>
      <c r="O278" s="38"/>
      <c r="P278" s="34"/>
      <c r="Q278" s="34"/>
      <c r="R278" s="34"/>
      <c r="S278" s="38"/>
      <c r="T278" s="38"/>
      <c r="U278" s="38"/>
      <c r="V278" s="38"/>
      <c r="W278" s="39"/>
      <c r="X278" s="39"/>
      <c r="Y278" s="39"/>
      <c r="Z278" s="39"/>
      <c r="AA278" s="39"/>
      <c r="AB278" s="36"/>
      <c r="AC278" s="33"/>
      <c r="AD278" s="34"/>
      <c r="AE278" s="34"/>
      <c r="AF278" s="34"/>
      <c r="AG278" s="34"/>
      <c r="AH278" s="35"/>
      <c r="AI278" s="35"/>
      <c r="AJ278" s="35"/>
      <c r="AK278" s="34"/>
      <c r="AL278" s="11"/>
    </row>
    <row r="279" spans="1:38" ht="28.5" customHeight="1" x14ac:dyDescent="0.3">
      <c r="A279" s="37"/>
      <c r="B279" s="37"/>
      <c r="C279" s="33"/>
      <c r="D279" s="33"/>
      <c r="E279" s="38"/>
      <c r="F279" s="33"/>
      <c r="G279" s="33"/>
      <c r="H279" s="33"/>
      <c r="I279" s="38"/>
      <c r="J279" s="38"/>
      <c r="K279" s="38"/>
      <c r="L279" s="38"/>
      <c r="M279" s="38"/>
      <c r="N279" s="38"/>
      <c r="O279" s="38"/>
      <c r="P279" s="34"/>
      <c r="Q279" s="34"/>
      <c r="R279" s="34"/>
      <c r="S279" s="38"/>
      <c r="T279" s="38"/>
      <c r="U279" s="38"/>
      <c r="V279" s="38"/>
      <c r="W279" s="39"/>
      <c r="X279" s="39"/>
      <c r="Y279" s="39"/>
      <c r="Z279" s="39"/>
      <c r="AA279" s="39"/>
      <c r="AB279" s="36"/>
      <c r="AC279" s="33"/>
      <c r="AD279" s="34"/>
      <c r="AE279" s="34"/>
      <c r="AF279" s="34"/>
      <c r="AG279" s="34"/>
      <c r="AH279" s="35"/>
      <c r="AI279" s="35"/>
      <c r="AJ279" s="35"/>
      <c r="AK279" s="34"/>
      <c r="AL279" s="11"/>
    </row>
    <row r="280" spans="1:38" ht="28.5" customHeight="1" x14ac:dyDescent="0.3">
      <c r="A280" s="37"/>
      <c r="B280" s="37"/>
      <c r="C280" s="33"/>
      <c r="D280" s="33"/>
      <c r="E280" s="38"/>
      <c r="F280" s="33"/>
      <c r="G280" s="33"/>
      <c r="H280" s="33"/>
      <c r="I280" s="38"/>
      <c r="J280" s="38"/>
      <c r="K280" s="38"/>
      <c r="L280" s="38"/>
      <c r="M280" s="38"/>
      <c r="N280" s="38"/>
      <c r="O280" s="38"/>
      <c r="P280" s="34"/>
      <c r="Q280" s="34"/>
      <c r="R280" s="34"/>
      <c r="S280" s="38"/>
      <c r="T280" s="38"/>
      <c r="U280" s="38"/>
      <c r="V280" s="38"/>
      <c r="W280" s="39"/>
      <c r="X280" s="39"/>
      <c r="Y280" s="39"/>
      <c r="Z280" s="39"/>
      <c r="AA280" s="39"/>
      <c r="AB280" s="36"/>
      <c r="AC280" s="33"/>
      <c r="AD280" s="34"/>
      <c r="AE280" s="34"/>
      <c r="AF280" s="34"/>
      <c r="AG280" s="34"/>
      <c r="AH280" s="35"/>
      <c r="AI280" s="35"/>
      <c r="AJ280" s="35"/>
      <c r="AK280" s="34"/>
      <c r="AL280" s="11"/>
    </row>
    <row r="281" spans="1:38" ht="28.5" customHeight="1" x14ac:dyDescent="0.3">
      <c r="A281" s="37"/>
      <c r="B281" s="37"/>
      <c r="C281" s="33"/>
      <c r="D281" s="33"/>
      <c r="E281" s="38"/>
      <c r="F281" s="33"/>
      <c r="G281" s="33"/>
      <c r="H281" s="33"/>
      <c r="I281" s="38"/>
      <c r="J281" s="38"/>
      <c r="K281" s="38"/>
      <c r="L281" s="38"/>
      <c r="M281" s="38"/>
      <c r="N281" s="38"/>
      <c r="O281" s="38"/>
      <c r="P281" s="34"/>
      <c r="Q281" s="34"/>
      <c r="R281" s="34"/>
      <c r="S281" s="38"/>
      <c r="T281" s="38"/>
      <c r="U281" s="38"/>
      <c r="V281" s="38"/>
      <c r="W281" s="39"/>
      <c r="X281" s="39"/>
      <c r="Y281" s="39"/>
      <c r="Z281" s="39"/>
      <c r="AA281" s="39"/>
      <c r="AB281" s="36"/>
      <c r="AC281" s="33"/>
      <c r="AD281" s="34"/>
      <c r="AE281" s="34"/>
      <c r="AF281" s="34"/>
      <c r="AG281" s="34"/>
      <c r="AH281" s="35"/>
      <c r="AI281" s="35"/>
      <c r="AJ281" s="35"/>
      <c r="AK281" s="34"/>
      <c r="AL281" s="11"/>
    </row>
    <row r="282" spans="1:38" ht="28.5" customHeight="1" x14ac:dyDescent="0.3">
      <c r="A282" s="37"/>
      <c r="B282" s="37"/>
      <c r="C282" s="33"/>
      <c r="D282" s="33"/>
      <c r="E282" s="38"/>
      <c r="F282" s="33"/>
      <c r="G282" s="33"/>
      <c r="H282" s="33"/>
      <c r="I282" s="38"/>
      <c r="J282" s="38"/>
      <c r="K282" s="38"/>
      <c r="L282" s="38"/>
      <c r="M282" s="38"/>
      <c r="N282" s="38"/>
      <c r="O282" s="38"/>
      <c r="P282" s="34"/>
      <c r="Q282" s="34"/>
      <c r="R282" s="34"/>
      <c r="S282" s="38"/>
      <c r="T282" s="38"/>
      <c r="U282" s="38"/>
      <c r="V282" s="38"/>
      <c r="W282" s="39"/>
      <c r="X282" s="39"/>
      <c r="Y282" s="39"/>
      <c r="Z282" s="39"/>
      <c r="AA282" s="39"/>
      <c r="AB282" s="36"/>
      <c r="AC282" s="33"/>
      <c r="AD282" s="34"/>
      <c r="AE282" s="34"/>
      <c r="AF282" s="34"/>
      <c r="AG282" s="34"/>
      <c r="AH282" s="35"/>
      <c r="AI282" s="35"/>
      <c r="AJ282" s="35"/>
      <c r="AK282" s="34"/>
      <c r="AL282" s="11"/>
    </row>
    <row r="283" spans="1:38" ht="28.5" customHeight="1" x14ac:dyDescent="0.3">
      <c r="A283" s="37"/>
      <c r="B283" s="37"/>
      <c r="C283" s="33"/>
      <c r="D283" s="33"/>
      <c r="E283" s="38"/>
      <c r="F283" s="33"/>
      <c r="G283" s="33"/>
      <c r="H283" s="33"/>
      <c r="I283" s="38"/>
      <c r="J283" s="38"/>
      <c r="K283" s="38"/>
      <c r="L283" s="38"/>
      <c r="M283" s="38"/>
      <c r="N283" s="38"/>
      <c r="O283" s="38"/>
      <c r="P283" s="34"/>
      <c r="Q283" s="34"/>
      <c r="R283" s="34"/>
      <c r="S283" s="38"/>
      <c r="T283" s="38"/>
      <c r="U283" s="38"/>
      <c r="V283" s="38"/>
      <c r="W283" s="39"/>
      <c r="X283" s="39"/>
      <c r="Y283" s="39"/>
      <c r="Z283" s="39"/>
      <c r="AA283" s="39"/>
      <c r="AB283" s="36"/>
      <c r="AC283" s="33"/>
      <c r="AD283" s="34"/>
      <c r="AE283" s="34"/>
      <c r="AF283" s="34"/>
      <c r="AG283" s="34"/>
      <c r="AH283" s="35"/>
      <c r="AI283" s="35"/>
      <c r="AJ283" s="35"/>
      <c r="AK283" s="34"/>
      <c r="AL283" s="11"/>
    </row>
    <row r="284" spans="1:38" ht="28.5" customHeight="1" x14ac:dyDescent="0.3">
      <c r="A284" s="37"/>
      <c r="B284" s="37"/>
      <c r="C284" s="33"/>
      <c r="D284" s="33"/>
      <c r="E284" s="38"/>
      <c r="F284" s="33"/>
      <c r="G284" s="33"/>
      <c r="H284" s="33"/>
      <c r="I284" s="38"/>
      <c r="J284" s="38"/>
      <c r="K284" s="38"/>
      <c r="L284" s="38"/>
      <c r="M284" s="38"/>
      <c r="N284" s="38"/>
      <c r="O284" s="38"/>
      <c r="P284" s="34"/>
      <c r="Q284" s="34"/>
      <c r="R284" s="34"/>
      <c r="S284" s="38"/>
      <c r="T284" s="38"/>
      <c r="U284" s="38"/>
      <c r="V284" s="38"/>
      <c r="W284" s="39"/>
      <c r="X284" s="39"/>
      <c r="Y284" s="39"/>
      <c r="Z284" s="39"/>
      <c r="AA284" s="39"/>
      <c r="AB284" s="36"/>
      <c r="AC284" s="33"/>
      <c r="AD284" s="34"/>
      <c r="AE284" s="34"/>
      <c r="AF284" s="34"/>
      <c r="AG284" s="34"/>
      <c r="AH284" s="35"/>
      <c r="AI284" s="35"/>
      <c r="AJ284" s="35"/>
      <c r="AK284" s="34"/>
      <c r="AL284" s="11"/>
    </row>
    <row r="285" spans="1:38" ht="28.5" customHeight="1" x14ac:dyDescent="0.3">
      <c r="A285" s="37"/>
      <c r="B285" s="37"/>
      <c r="C285" s="33"/>
      <c r="D285" s="33"/>
      <c r="E285" s="38"/>
      <c r="F285" s="33"/>
      <c r="G285" s="33"/>
      <c r="H285" s="33"/>
      <c r="I285" s="38"/>
      <c r="J285" s="38"/>
      <c r="K285" s="38"/>
      <c r="L285" s="38"/>
      <c r="M285" s="38"/>
      <c r="N285" s="38"/>
      <c r="O285" s="38"/>
      <c r="P285" s="34"/>
      <c r="Q285" s="34"/>
      <c r="R285" s="34"/>
      <c r="S285" s="38"/>
      <c r="T285" s="38"/>
      <c r="U285" s="38"/>
      <c r="V285" s="38"/>
      <c r="W285" s="39"/>
      <c r="X285" s="39"/>
      <c r="Y285" s="39"/>
      <c r="Z285" s="39"/>
      <c r="AA285" s="39"/>
      <c r="AB285" s="36"/>
      <c r="AC285" s="33"/>
      <c r="AD285" s="34"/>
      <c r="AE285" s="34"/>
      <c r="AF285" s="34"/>
      <c r="AG285" s="34"/>
      <c r="AH285" s="35"/>
      <c r="AI285" s="35"/>
      <c r="AJ285" s="35"/>
      <c r="AK285" s="34"/>
      <c r="AL285" s="11"/>
    </row>
    <row r="286" spans="1:38" ht="28.5" customHeight="1" x14ac:dyDescent="0.3">
      <c r="A286" s="37"/>
      <c r="B286" s="37"/>
      <c r="C286" s="33"/>
      <c r="D286" s="33"/>
      <c r="E286" s="38"/>
      <c r="F286" s="33"/>
      <c r="G286" s="33"/>
      <c r="H286" s="33"/>
      <c r="I286" s="38"/>
      <c r="J286" s="38"/>
      <c r="K286" s="38"/>
      <c r="L286" s="38"/>
      <c r="M286" s="38"/>
      <c r="N286" s="38"/>
      <c r="O286" s="38"/>
      <c r="P286" s="34"/>
      <c r="Q286" s="34"/>
      <c r="R286" s="34"/>
      <c r="S286" s="38"/>
      <c r="T286" s="38"/>
      <c r="U286" s="38"/>
      <c r="V286" s="38"/>
      <c r="W286" s="39"/>
      <c r="X286" s="39"/>
      <c r="Y286" s="39"/>
      <c r="Z286" s="39"/>
      <c r="AA286" s="39"/>
      <c r="AB286" s="36"/>
      <c r="AC286" s="33"/>
      <c r="AD286" s="34"/>
      <c r="AE286" s="34"/>
      <c r="AF286" s="34"/>
      <c r="AG286" s="34"/>
      <c r="AH286" s="35"/>
      <c r="AI286" s="35"/>
      <c r="AJ286" s="35"/>
      <c r="AK286" s="34"/>
      <c r="AL286" s="11"/>
    </row>
    <row r="287" spans="1:38" ht="28.5" customHeight="1" x14ac:dyDescent="0.3">
      <c r="A287" s="37"/>
      <c r="B287" s="37"/>
      <c r="C287" s="33"/>
      <c r="D287" s="33"/>
      <c r="E287" s="38"/>
      <c r="F287" s="33"/>
      <c r="G287" s="33"/>
      <c r="H287" s="33"/>
      <c r="I287" s="38"/>
      <c r="J287" s="38"/>
      <c r="K287" s="38"/>
      <c r="L287" s="38"/>
      <c r="M287" s="38"/>
      <c r="N287" s="38"/>
      <c r="O287" s="38"/>
      <c r="P287" s="34"/>
      <c r="Q287" s="34"/>
      <c r="R287" s="34"/>
      <c r="S287" s="38"/>
      <c r="T287" s="38"/>
      <c r="U287" s="38"/>
      <c r="V287" s="38"/>
      <c r="W287" s="39"/>
      <c r="X287" s="39"/>
      <c r="Y287" s="39"/>
      <c r="Z287" s="39"/>
      <c r="AA287" s="39"/>
      <c r="AB287" s="36"/>
      <c r="AC287" s="33"/>
      <c r="AD287" s="34"/>
      <c r="AE287" s="34"/>
      <c r="AF287" s="34"/>
      <c r="AG287" s="34"/>
      <c r="AH287" s="35"/>
      <c r="AI287" s="35"/>
      <c r="AJ287" s="35"/>
      <c r="AK287" s="34"/>
      <c r="AL287" s="11"/>
    </row>
    <row r="288" spans="1:38" ht="28.5" customHeight="1" x14ac:dyDescent="0.3">
      <c r="A288" s="37"/>
      <c r="B288" s="37"/>
      <c r="C288" s="33"/>
      <c r="D288" s="33"/>
      <c r="E288" s="38"/>
      <c r="F288" s="33"/>
      <c r="G288" s="33"/>
      <c r="H288" s="33"/>
      <c r="I288" s="38"/>
      <c r="J288" s="38"/>
      <c r="K288" s="38"/>
      <c r="L288" s="38"/>
      <c r="M288" s="38"/>
      <c r="N288" s="38"/>
      <c r="O288" s="38"/>
      <c r="P288" s="34"/>
      <c r="Q288" s="34"/>
      <c r="R288" s="34"/>
      <c r="S288" s="38"/>
      <c r="T288" s="38"/>
      <c r="U288" s="38"/>
      <c r="V288" s="38"/>
      <c r="W288" s="39"/>
      <c r="X288" s="39"/>
      <c r="Y288" s="39"/>
      <c r="Z288" s="39"/>
      <c r="AA288" s="39"/>
      <c r="AB288" s="36"/>
      <c r="AC288" s="33"/>
      <c r="AD288" s="34"/>
      <c r="AE288" s="34"/>
      <c r="AF288" s="34"/>
      <c r="AG288" s="34"/>
      <c r="AH288" s="35"/>
      <c r="AI288" s="35"/>
      <c r="AJ288" s="35"/>
      <c r="AK288" s="34"/>
      <c r="AL288" s="11"/>
    </row>
    <row r="289" spans="1:38" ht="28.5" customHeight="1" x14ac:dyDescent="0.3">
      <c r="A289" s="37"/>
      <c r="B289" s="37"/>
      <c r="C289" s="33"/>
      <c r="D289" s="33"/>
      <c r="E289" s="38"/>
      <c r="F289" s="33"/>
      <c r="G289" s="33"/>
      <c r="H289" s="33"/>
      <c r="I289" s="38"/>
      <c r="J289" s="38"/>
      <c r="K289" s="38"/>
      <c r="L289" s="38"/>
      <c r="M289" s="38"/>
      <c r="N289" s="38"/>
      <c r="O289" s="38"/>
      <c r="P289" s="34"/>
      <c r="Q289" s="34"/>
      <c r="R289" s="34"/>
      <c r="S289" s="38"/>
      <c r="T289" s="38"/>
      <c r="U289" s="38"/>
      <c r="V289" s="38"/>
      <c r="W289" s="39"/>
      <c r="X289" s="39"/>
      <c r="Y289" s="39"/>
      <c r="Z289" s="39"/>
      <c r="AA289" s="39"/>
      <c r="AB289" s="36"/>
      <c r="AC289" s="33"/>
      <c r="AD289" s="34"/>
      <c r="AE289" s="34"/>
      <c r="AF289" s="34"/>
      <c r="AG289" s="34"/>
      <c r="AH289" s="35"/>
      <c r="AI289" s="35"/>
      <c r="AJ289" s="35"/>
      <c r="AK289" s="34"/>
      <c r="AL289" s="11"/>
    </row>
    <row r="290" spans="1:38" ht="20.25" customHeight="1" x14ac:dyDescent="0.3">
      <c r="A290" s="5"/>
      <c r="B290" s="5"/>
      <c r="C290" s="6" t="s">
        <v>17</v>
      </c>
      <c r="D290" s="10"/>
      <c r="E290" s="7">
        <f>SUM(E16:E45)</f>
        <v>1979</v>
      </c>
      <c r="F290" s="418"/>
      <c r="G290" s="418"/>
      <c r="H290" s="418"/>
      <c r="I290" s="411"/>
      <c r="J290" s="411"/>
      <c r="K290" s="411"/>
      <c r="L290" s="411"/>
      <c r="M290" s="411"/>
      <c r="N290" s="411"/>
      <c r="O290" s="411"/>
      <c r="P290" s="411"/>
      <c r="Q290" s="411"/>
      <c r="R290" s="411"/>
      <c r="S290" s="411"/>
      <c r="T290" s="411"/>
      <c r="U290" s="411"/>
      <c r="V290" s="411"/>
      <c r="W290" s="411"/>
      <c r="X290" s="411"/>
      <c r="Y290" s="411"/>
      <c r="Z290" s="411"/>
      <c r="AA290" s="411"/>
      <c r="AB290" s="8"/>
      <c r="AC290" s="6"/>
      <c r="AD290" s="409"/>
      <c r="AE290" s="410"/>
      <c r="AF290" s="409"/>
      <c r="AG290" s="410"/>
      <c r="AH290" s="426">
        <f>SUM(AH16:AH81)</f>
        <v>179765883.28999999</v>
      </c>
      <c r="AI290" s="426"/>
      <c r="AJ290" s="426"/>
      <c r="AK290" s="8"/>
    </row>
    <row r="291" spans="1:38" ht="23.4" customHeight="1" x14ac:dyDescent="0.3">
      <c r="A291" s="419" t="s">
        <v>18</v>
      </c>
      <c r="B291" s="419"/>
      <c r="C291" s="419"/>
      <c r="D291" s="419"/>
      <c r="E291" s="419"/>
      <c r="F291" s="419"/>
      <c r="G291" s="419"/>
      <c r="H291" s="419"/>
      <c r="I291" s="419"/>
      <c r="J291" s="419"/>
      <c r="K291" s="419"/>
      <c r="L291" s="419"/>
      <c r="M291" s="419"/>
      <c r="N291" s="419"/>
      <c r="O291" s="419"/>
      <c r="P291" s="419"/>
      <c r="Q291" s="419"/>
      <c r="R291" s="419"/>
      <c r="S291" s="419"/>
      <c r="T291" s="419"/>
      <c r="U291" s="419"/>
      <c r="V291" s="419"/>
      <c r="W291" s="419"/>
      <c r="X291" s="419"/>
      <c r="Y291" s="419"/>
      <c r="Z291" s="419"/>
      <c r="AA291" s="419"/>
      <c r="AB291" s="419"/>
      <c r="AC291" s="419"/>
      <c r="AD291" s="419"/>
      <c r="AE291" s="419"/>
      <c r="AF291" s="419"/>
      <c r="AG291" s="419"/>
      <c r="AH291" s="419"/>
      <c r="AI291" s="419"/>
      <c r="AJ291" s="419"/>
      <c r="AK291" s="419"/>
    </row>
    <row r="292" spans="1:38" ht="28.5" customHeight="1" x14ac:dyDescent="0.3">
      <c r="B292" s="417"/>
      <c r="C292" s="417"/>
      <c r="D292" s="417"/>
      <c r="E292" s="417"/>
      <c r="F292" s="417"/>
      <c r="G292" s="417"/>
      <c r="H292" s="417"/>
      <c r="I292" s="417"/>
      <c r="J292" s="417"/>
      <c r="K292" s="417"/>
      <c r="L292" s="417"/>
      <c r="M292" s="417"/>
      <c r="N292" s="417"/>
      <c r="O292" s="417"/>
      <c r="P292" s="417"/>
      <c r="Q292" s="417"/>
      <c r="R292" s="417"/>
      <c r="S292" s="417"/>
      <c r="T292" s="417"/>
      <c r="U292" s="417"/>
      <c r="V292" s="417"/>
      <c r="W292" s="417"/>
      <c r="X292" s="417"/>
      <c r="Y292" s="417"/>
      <c r="Z292" s="417"/>
      <c r="AA292" s="417"/>
      <c r="AB292" s="417"/>
      <c r="AC292" s="417"/>
      <c r="AD292" s="417"/>
      <c r="AE292" s="417"/>
      <c r="AF292" s="417"/>
      <c r="AG292" s="417"/>
      <c r="AH292" s="417"/>
      <c r="AI292" s="417"/>
      <c r="AJ292" s="417"/>
      <c r="AK292" s="417"/>
    </row>
    <row r="293" spans="1:38" ht="10.5" customHeight="1" x14ac:dyDescent="0.3"/>
    <row r="294" spans="1:38" ht="46.5" customHeight="1" x14ac:dyDescent="0.3"/>
    <row r="295" spans="1:38" ht="1.5" customHeight="1" x14ac:dyDescent="0.3"/>
    <row r="296" spans="1:38" ht="16.5" customHeight="1" x14ac:dyDescent="0.3"/>
    <row r="297" spans="1:38" ht="18" customHeight="1" x14ac:dyDescent="0.3"/>
    <row r="298" spans="1:38" ht="1.5" customHeight="1" x14ac:dyDescent="0.3"/>
    <row r="299" spans="1:38" ht="17.25" customHeight="1" x14ac:dyDescent="0.3"/>
    <row r="300" spans="1:38" ht="9" customHeight="1" x14ac:dyDescent="0.3"/>
    <row r="301" spans="1:38" ht="7.5" customHeight="1" x14ac:dyDescent="0.3"/>
    <row r="302" spans="1:38" ht="1.5" customHeight="1" x14ac:dyDescent="0.3"/>
    <row r="303" spans="1:38" ht="3.75" customHeight="1" x14ac:dyDescent="0.3"/>
    <row r="304" spans="1:38" ht="18.75" customHeight="1" x14ac:dyDescent="0.3"/>
    <row r="305" ht="17.25" customHeight="1" x14ac:dyDescent="0.3"/>
  </sheetData>
  <mergeCells count="1945">
    <mergeCell ref="C228:C229"/>
    <mergeCell ref="D228:D229"/>
    <mergeCell ref="E228:E229"/>
    <mergeCell ref="F228:H229"/>
    <mergeCell ref="I228:O229"/>
    <mergeCell ref="P228:R229"/>
    <mergeCell ref="S228:V229"/>
    <mergeCell ref="W228:Y228"/>
    <mergeCell ref="Z228:AA228"/>
    <mergeCell ref="AB228:AB229"/>
    <mergeCell ref="AC228:AC229"/>
    <mergeCell ref="AD228:AE229"/>
    <mergeCell ref="AF228:AG229"/>
    <mergeCell ref="AH228:AJ229"/>
    <mergeCell ref="AK228:AK229"/>
    <mergeCell ref="W229:Y229"/>
    <mergeCell ref="Z229:AA229"/>
    <mergeCell ref="AL178:AL183"/>
    <mergeCell ref="C226:C227"/>
    <mergeCell ref="D226:D227"/>
    <mergeCell ref="E226:E227"/>
    <mergeCell ref="F226:H227"/>
    <mergeCell ref="I226:O227"/>
    <mergeCell ref="P226:R227"/>
    <mergeCell ref="S226:V227"/>
    <mergeCell ref="W226:Y226"/>
    <mergeCell ref="Z226:AA226"/>
    <mergeCell ref="AB226:AB227"/>
    <mergeCell ref="AC226:AC227"/>
    <mergeCell ref="AD226:AE227"/>
    <mergeCell ref="AF226:AG227"/>
    <mergeCell ref="AH226:AJ227"/>
    <mergeCell ref="AK226:AK227"/>
    <mergeCell ref="W227:Y227"/>
    <mergeCell ref="Z227:AA227"/>
    <mergeCell ref="C194:C195"/>
    <mergeCell ref="D194:D195"/>
    <mergeCell ref="E194:E195"/>
    <mergeCell ref="F194:H195"/>
    <mergeCell ref="I194:O195"/>
    <mergeCell ref="P194:R195"/>
    <mergeCell ref="S194:V195"/>
    <mergeCell ref="W194:Y194"/>
    <mergeCell ref="Z194:AA194"/>
    <mergeCell ref="AB194:AB195"/>
    <mergeCell ref="AC194:AC195"/>
    <mergeCell ref="AD194:AE195"/>
    <mergeCell ref="AF194:AG195"/>
    <mergeCell ref="AH194:AJ195"/>
    <mergeCell ref="C42:C43"/>
    <mergeCell ref="D42:D43"/>
    <mergeCell ref="E42:E43"/>
    <mergeCell ref="F42:H43"/>
    <mergeCell ref="I42:O43"/>
    <mergeCell ref="P42:R43"/>
    <mergeCell ref="S42:V43"/>
    <mergeCell ref="W42:Y42"/>
    <mergeCell ref="Z42:AA42"/>
    <mergeCell ref="AB42:AB43"/>
    <mergeCell ref="AC42:AC43"/>
    <mergeCell ref="AD42:AE43"/>
    <mergeCell ref="AF42:AG43"/>
    <mergeCell ref="AH42:AJ43"/>
    <mergeCell ref="W43:Y43"/>
    <mergeCell ref="Z43:AA43"/>
    <mergeCell ref="P38:R39"/>
    <mergeCell ref="S38:V39"/>
    <mergeCell ref="W38:Y38"/>
    <mergeCell ref="Z38:AA38"/>
    <mergeCell ref="AB38:AB39"/>
    <mergeCell ref="AC38:AC39"/>
    <mergeCell ref="AD38:AE39"/>
    <mergeCell ref="AF38:AG39"/>
    <mergeCell ref="AH38:AJ39"/>
    <mergeCell ref="C40:C41"/>
    <mergeCell ref="E40:E41"/>
    <mergeCell ref="F40:H41"/>
    <mergeCell ref="I40:O41"/>
    <mergeCell ref="AK38:AK39"/>
    <mergeCell ref="W39:Y39"/>
    <mergeCell ref="Z39:AA39"/>
    <mergeCell ref="C30:C31"/>
    <mergeCell ref="D30:D31"/>
    <mergeCell ref="E30:E31"/>
    <mergeCell ref="F30:H31"/>
    <mergeCell ref="I30:O31"/>
    <mergeCell ref="P30:R31"/>
    <mergeCell ref="S30:V31"/>
    <mergeCell ref="W30:Y30"/>
    <mergeCell ref="Z30:AA30"/>
    <mergeCell ref="AB30:AB31"/>
    <mergeCell ref="AC30:AC31"/>
    <mergeCell ref="AD30:AE31"/>
    <mergeCell ref="AF30:AG31"/>
    <mergeCell ref="AH30:AJ31"/>
    <mergeCell ref="W31:Y31"/>
    <mergeCell ref="Z31:AA31"/>
    <mergeCell ref="AK62:AK63"/>
    <mergeCell ref="W63:Y63"/>
    <mergeCell ref="Z63:AA63"/>
    <mergeCell ref="C46:C47"/>
    <mergeCell ref="D46:D47"/>
    <mergeCell ref="E46:E47"/>
    <mergeCell ref="F46:H47"/>
    <mergeCell ref="I46:O47"/>
    <mergeCell ref="P46:R47"/>
    <mergeCell ref="S46:V47"/>
    <mergeCell ref="W46:Y46"/>
    <mergeCell ref="Z46:AA46"/>
    <mergeCell ref="AB46:AB47"/>
    <mergeCell ref="AC46:AC47"/>
    <mergeCell ref="AD46:AE47"/>
    <mergeCell ref="AF46:AG47"/>
    <mergeCell ref="AH46:AJ47"/>
    <mergeCell ref="AK46:AK47"/>
    <mergeCell ref="W47:Y47"/>
    <mergeCell ref="Z47:AA47"/>
    <mergeCell ref="W59:Y59"/>
    <mergeCell ref="Z59:AA59"/>
    <mergeCell ref="AK194:AK195"/>
    <mergeCell ref="C60:C61"/>
    <mergeCell ref="D60:D61"/>
    <mergeCell ref="E60:E61"/>
    <mergeCell ref="F60:H61"/>
    <mergeCell ref="I60:O61"/>
    <mergeCell ref="P60:R61"/>
    <mergeCell ref="S60:V61"/>
    <mergeCell ref="W60:Y60"/>
    <mergeCell ref="Z60:AA60"/>
    <mergeCell ref="AB60:AB61"/>
    <mergeCell ref="AC60:AC61"/>
    <mergeCell ref="AD60:AE61"/>
    <mergeCell ref="AF60:AG61"/>
    <mergeCell ref="AH60:AJ61"/>
    <mergeCell ref="AK60:AK61"/>
    <mergeCell ref="W61:Y61"/>
    <mergeCell ref="Z61:AA61"/>
    <mergeCell ref="D190:D191"/>
    <mergeCell ref="E190:E191"/>
    <mergeCell ref="F190:H191"/>
    <mergeCell ref="I190:O191"/>
    <mergeCell ref="P190:R191"/>
    <mergeCell ref="S190:V191"/>
    <mergeCell ref="W190:Y190"/>
    <mergeCell ref="Z190:AA190"/>
    <mergeCell ref="AB190:AB191"/>
    <mergeCell ref="AC190:AC191"/>
    <mergeCell ref="AD190:AE191"/>
    <mergeCell ref="AF190:AG191"/>
    <mergeCell ref="AH190:AJ191"/>
    <mergeCell ref="AK190:AK191"/>
    <mergeCell ref="C224:C225"/>
    <mergeCell ref="D224:D225"/>
    <mergeCell ref="E224:E225"/>
    <mergeCell ref="F224:H225"/>
    <mergeCell ref="I224:O225"/>
    <mergeCell ref="P224:R225"/>
    <mergeCell ref="S224:V225"/>
    <mergeCell ref="W224:Y224"/>
    <mergeCell ref="Z224:AA224"/>
    <mergeCell ref="AB224:AB225"/>
    <mergeCell ref="AC224:AC225"/>
    <mergeCell ref="AD224:AE225"/>
    <mergeCell ref="AF224:AG225"/>
    <mergeCell ref="AH224:AJ225"/>
    <mergeCell ref="AK224:AK225"/>
    <mergeCell ref="W225:Y225"/>
    <mergeCell ref="Z225:AA225"/>
    <mergeCell ref="Z223:AA223"/>
    <mergeCell ref="E222:E223"/>
    <mergeCell ref="AF222:AG223"/>
    <mergeCell ref="C222:C223"/>
    <mergeCell ref="D222:D223"/>
    <mergeCell ref="F222:H223"/>
    <mergeCell ref="I222:O223"/>
    <mergeCell ref="P222:R223"/>
    <mergeCell ref="S222:V223"/>
    <mergeCell ref="W222:Y222"/>
    <mergeCell ref="Z222:AA222"/>
    <mergeCell ref="AB222:AB223"/>
    <mergeCell ref="AC222:AC223"/>
    <mergeCell ref="AD222:AE223"/>
    <mergeCell ref="AH222:AJ223"/>
    <mergeCell ref="AK222:AK223"/>
    <mergeCell ref="W223:Y223"/>
    <mergeCell ref="C198:C199"/>
    <mergeCell ref="D198:D199"/>
    <mergeCell ref="E198:E199"/>
    <mergeCell ref="F198:H199"/>
    <mergeCell ref="I198:O199"/>
    <mergeCell ref="P198:R199"/>
    <mergeCell ref="S198:V199"/>
    <mergeCell ref="W198:Y198"/>
    <mergeCell ref="Z198:AA198"/>
    <mergeCell ref="AB198:AB199"/>
    <mergeCell ref="AC198:AC199"/>
    <mergeCell ref="AD198:AE199"/>
    <mergeCell ref="AF198:AG199"/>
    <mergeCell ref="AH198:AJ199"/>
    <mergeCell ref="AK198:AK199"/>
    <mergeCell ref="W199:Y199"/>
    <mergeCell ref="Z199:AA199"/>
    <mergeCell ref="C220:C221"/>
    <mergeCell ref="D220:D221"/>
    <mergeCell ref="E220:E221"/>
    <mergeCell ref="F220:H221"/>
    <mergeCell ref="I220:O221"/>
    <mergeCell ref="P220:R221"/>
    <mergeCell ref="S220:V221"/>
    <mergeCell ref="W220:Y220"/>
    <mergeCell ref="Z220:AA220"/>
    <mergeCell ref="AB220:AB221"/>
    <mergeCell ref="AC220:AC221"/>
    <mergeCell ref="AD220:AE221"/>
    <mergeCell ref="AF220:AG221"/>
    <mergeCell ref="AH220:AJ221"/>
    <mergeCell ref="AK220:AK221"/>
    <mergeCell ref="W221:Y221"/>
    <mergeCell ref="Z221:AA221"/>
    <mergeCell ref="AF214:AG215"/>
    <mergeCell ref="AH214:AJ215"/>
    <mergeCell ref="AK214:AK215"/>
    <mergeCell ref="C218:C219"/>
    <mergeCell ref="D218:D219"/>
    <mergeCell ref="E218:E219"/>
    <mergeCell ref="F218:H219"/>
    <mergeCell ref="I218:O219"/>
    <mergeCell ref="P218:R219"/>
    <mergeCell ref="S218:V219"/>
    <mergeCell ref="W218:Y218"/>
    <mergeCell ref="Z218:AA218"/>
    <mergeCell ref="AB218:AB219"/>
    <mergeCell ref="AC218:AC219"/>
    <mergeCell ref="AD218:AE219"/>
    <mergeCell ref="AF218:AG219"/>
    <mergeCell ref="AH218:AJ219"/>
    <mergeCell ref="AK218:AK219"/>
    <mergeCell ref="W219:Y219"/>
    <mergeCell ref="Z219:AA219"/>
    <mergeCell ref="AL214:AL221"/>
    <mergeCell ref="W215:Y215"/>
    <mergeCell ref="Z215:AA215"/>
    <mergeCell ref="C216:C217"/>
    <mergeCell ref="D216:D217"/>
    <mergeCell ref="E216:E217"/>
    <mergeCell ref="F216:H217"/>
    <mergeCell ref="I216:O217"/>
    <mergeCell ref="P216:R217"/>
    <mergeCell ref="S216:V217"/>
    <mergeCell ref="W216:Y216"/>
    <mergeCell ref="Z216:AA216"/>
    <mergeCell ref="AB216:AB217"/>
    <mergeCell ref="AC216:AC217"/>
    <mergeCell ref="AD216:AE217"/>
    <mergeCell ref="AF216:AG217"/>
    <mergeCell ref="AH216:AJ217"/>
    <mergeCell ref="AK216:AK217"/>
    <mergeCell ref="W217:Y217"/>
    <mergeCell ref="Z217:AA217"/>
    <mergeCell ref="C214:C215"/>
    <mergeCell ref="D214:D215"/>
    <mergeCell ref="E214:E215"/>
    <mergeCell ref="F214:H215"/>
    <mergeCell ref="I214:O215"/>
    <mergeCell ref="P214:R215"/>
    <mergeCell ref="S214:V215"/>
    <mergeCell ref="W214:Y214"/>
    <mergeCell ref="Z214:AA214"/>
    <mergeCell ref="AB214:AB215"/>
    <mergeCell ref="AC214:AC215"/>
    <mergeCell ref="AD214:AE215"/>
    <mergeCell ref="C212:C213"/>
    <mergeCell ref="D212:D213"/>
    <mergeCell ref="E212:E213"/>
    <mergeCell ref="F212:H213"/>
    <mergeCell ref="I212:O213"/>
    <mergeCell ref="P212:R213"/>
    <mergeCell ref="S212:V213"/>
    <mergeCell ref="W212:Y212"/>
    <mergeCell ref="Z212:AA212"/>
    <mergeCell ref="AB212:AB213"/>
    <mergeCell ref="AC212:AC213"/>
    <mergeCell ref="AD212:AE213"/>
    <mergeCell ref="AF212:AG213"/>
    <mergeCell ref="AH212:AJ213"/>
    <mergeCell ref="AK212:AK213"/>
    <mergeCell ref="W213:Y213"/>
    <mergeCell ref="Z213:AA213"/>
    <mergeCell ref="C210:C211"/>
    <mergeCell ref="D210:D211"/>
    <mergeCell ref="E210:E211"/>
    <mergeCell ref="F210:H211"/>
    <mergeCell ref="I210:O211"/>
    <mergeCell ref="P210:R211"/>
    <mergeCell ref="S210:V211"/>
    <mergeCell ref="W210:Y210"/>
    <mergeCell ref="Z210:AA210"/>
    <mergeCell ref="AB210:AB211"/>
    <mergeCell ref="AC210:AC211"/>
    <mergeCell ref="AD210:AE211"/>
    <mergeCell ref="AF210:AG211"/>
    <mergeCell ref="AH210:AJ211"/>
    <mergeCell ref="AK210:AK211"/>
    <mergeCell ref="W211:Y211"/>
    <mergeCell ref="Z211:AA211"/>
    <mergeCell ref="C208:C209"/>
    <mergeCell ref="D208:D209"/>
    <mergeCell ref="E208:E209"/>
    <mergeCell ref="F208:H209"/>
    <mergeCell ref="I208:O209"/>
    <mergeCell ref="P208:R209"/>
    <mergeCell ref="S208:V209"/>
    <mergeCell ref="W208:Y208"/>
    <mergeCell ref="Z208:AA208"/>
    <mergeCell ref="AB208:AB209"/>
    <mergeCell ref="AC208:AC209"/>
    <mergeCell ref="AD208:AE209"/>
    <mergeCell ref="AF208:AG209"/>
    <mergeCell ref="AH208:AJ209"/>
    <mergeCell ref="AK208:AK209"/>
    <mergeCell ref="W209:Y209"/>
    <mergeCell ref="Z209:AA209"/>
    <mergeCell ref="C206:C207"/>
    <mergeCell ref="D206:D207"/>
    <mergeCell ref="E206:E207"/>
    <mergeCell ref="F206:H207"/>
    <mergeCell ref="I206:O207"/>
    <mergeCell ref="P206:R207"/>
    <mergeCell ref="S206:V207"/>
    <mergeCell ref="W206:Y206"/>
    <mergeCell ref="Z206:AA206"/>
    <mergeCell ref="AB206:AB207"/>
    <mergeCell ref="AC206:AC207"/>
    <mergeCell ref="AD206:AE207"/>
    <mergeCell ref="AF206:AG207"/>
    <mergeCell ref="AH206:AJ207"/>
    <mergeCell ref="AK206:AK207"/>
    <mergeCell ref="W207:Y207"/>
    <mergeCell ref="Z207:AA207"/>
    <mergeCell ref="Z202:AA202"/>
    <mergeCell ref="AB202:AB203"/>
    <mergeCell ref="AC202:AC203"/>
    <mergeCell ref="AD202:AE203"/>
    <mergeCell ref="AF202:AG203"/>
    <mergeCell ref="AH202:AJ203"/>
    <mergeCell ref="AK202:AK203"/>
    <mergeCell ref="W203:Y203"/>
    <mergeCell ref="Z203:AA203"/>
    <mergeCell ref="C204:C205"/>
    <mergeCell ref="D204:D205"/>
    <mergeCell ref="E204:E205"/>
    <mergeCell ref="F204:H205"/>
    <mergeCell ref="I204:O205"/>
    <mergeCell ref="P204:R205"/>
    <mergeCell ref="S204:V205"/>
    <mergeCell ref="W204:Y204"/>
    <mergeCell ref="Z204:AA204"/>
    <mergeCell ref="AB204:AB205"/>
    <mergeCell ref="AC204:AC205"/>
    <mergeCell ref="AD204:AE205"/>
    <mergeCell ref="AF204:AG205"/>
    <mergeCell ref="AH204:AJ205"/>
    <mergeCell ref="AK204:AK205"/>
    <mergeCell ref="W205:Y205"/>
    <mergeCell ref="Z205:AA205"/>
    <mergeCell ref="AD192:AE193"/>
    <mergeCell ref="AF192:AG193"/>
    <mergeCell ref="AH192:AJ193"/>
    <mergeCell ref="AK192:AK193"/>
    <mergeCell ref="AL196:AL213"/>
    <mergeCell ref="W197:Y197"/>
    <mergeCell ref="Z197:AA197"/>
    <mergeCell ref="C200:C201"/>
    <mergeCell ref="D200:D201"/>
    <mergeCell ref="E200:E201"/>
    <mergeCell ref="F200:H201"/>
    <mergeCell ref="I200:O201"/>
    <mergeCell ref="P200:R201"/>
    <mergeCell ref="S200:V201"/>
    <mergeCell ref="W200:Y200"/>
    <mergeCell ref="Z200:AA200"/>
    <mergeCell ref="AB200:AB201"/>
    <mergeCell ref="AC200:AC201"/>
    <mergeCell ref="AD200:AE201"/>
    <mergeCell ref="AF200:AG201"/>
    <mergeCell ref="AH200:AJ201"/>
    <mergeCell ref="AK200:AK201"/>
    <mergeCell ref="W201:Y201"/>
    <mergeCell ref="Z201:AA201"/>
    <mergeCell ref="C202:C203"/>
    <mergeCell ref="D202:D203"/>
    <mergeCell ref="E202:E203"/>
    <mergeCell ref="F202:H203"/>
    <mergeCell ref="I202:O203"/>
    <mergeCell ref="P202:R203"/>
    <mergeCell ref="S202:V203"/>
    <mergeCell ref="W202:Y202"/>
    <mergeCell ref="AD188:AE189"/>
    <mergeCell ref="AF188:AG189"/>
    <mergeCell ref="AH188:AJ189"/>
    <mergeCell ref="AK188:AK189"/>
    <mergeCell ref="W189:Y189"/>
    <mergeCell ref="Z189:AA189"/>
    <mergeCell ref="W192:Y192"/>
    <mergeCell ref="Z192:AA192"/>
    <mergeCell ref="C196:C197"/>
    <mergeCell ref="D196:D197"/>
    <mergeCell ref="E196:E197"/>
    <mergeCell ref="F196:H197"/>
    <mergeCell ref="I196:O197"/>
    <mergeCell ref="P196:R197"/>
    <mergeCell ref="S196:V197"/>
    <mergeCell ref="W196:Y196"/>
    <mergeCell ref="Z196:AA196"/>
    <mergeCell ref="AB196:AB197"/>
    <mergeCell ref="AC196:AC197"/>
    <mergeCell ref="AD196:AE197"/>
    <mergeCell ref="AF196:AG197"/>
    <mergeCell ref="AH196:AJ197"/>
    <mergeCell ref="AK196:AK197"/>
    <mergeCell ref="C192:C193"/>
    <mergeCell ref="D192:D193"/>
    <mergeCell ref="E192:E193"/>
    <mergeCell ref="F192:H193"/>
    <mergeCell ref="I192:O193"/>
    <mergeCell ref="P192:R193"/>
    <mergeCell ref="S192:V193"/>
    <mergeCell ref="AB192:AB193"/>
    <mergeCell ref="AC192:AC193"/>
    <mergeCell ref="A178:B180"/>
    <mergeCell ref="A181:B183"/>
    <mergeCell ref="C186:C187"/>
    <mergeCell ref="D186:D187"/>
    <mergeCell ref="E186:E187"/>
    <mergeCell ref="F186:H187"/>
    <mergeCell ref="I186:O187"/>
    <mergeCell ref="P186:R187"/>
    <mergeCell ref="S186:V187"/>
    <mergeCell ref="W186:Y186"/>
    <mergeCell ref="Z186:AA186"/>
    <mergeCell ref="AB186:AB187"/>
    <mergeCell ref="AC186:AC187"/>
    <mergeCell ref="AD186:AE187"/>
    <mergeCell ref="AF186:AG187"/>
    <mergeCell ref="AH186:AJ187"/>
    <mergeCell ref="C182:C183"/>
    <mergeCell ref="D182:D183"/>
    <mergeCell ref="E182:E183"/>
    <mergeCell ref="F182:H183"/>
    <mergeCell ref="I182:O183"/>
    <mergeCell ref="P182:R183"/>
    <mergeCell ref="S182:V183"/>
    <mergeCell ref="W182:Y182"/>
    <mergeCell ref="Z182:AA182"/>
    <mergeCell ref="AB182:AB183"/>
    <mergeCell ref="AC182:AC183"/>
    <mergeCell ref="AD182:AE183"/>
    <mergeCell ref="AF182:AG183"/>
    <mergeCell ref="AH182:AJ183"/>
    <mergeCell ref="C190:C191"/>
    <mergeCell ref="C184:C185"/>
    <mergeCell ref="D184:D185"/>
    <mergeCell ref="E184:E185"/>
    <mergeCell ref="F184:H185"/>
    <mergeCell ref="I184:O185"/>
    <mergeCell ref="P184:R185"/>
    <mergeCell ref="S184:V185"/>
    <mergeCell ref="W184:Y184"/>
    <mergeCell ref="Z184:AA184"/>
    <mergeCell ref="AB184:AB185"/>
    <mergeCell ref="AC184:AC185"/>
    <mergeCell ref="AD184:AE185"/>
    <mergeCell ref="AF184:AG185"/>
    <mergeCell ref="AH184:AJ185"/>
    <mergeCell ref="AK184:AK185"/>
    <mergeCell ref="W185:Y185"/>
    <mergeCell ref="Z185:AA185"/>
    <mergeCell ref="AK186:AK187"/>
    <mergeCell ref="W187:Y187"/>
    <mergeCell ref="Z187:AA187"/>
    <mergeCell ref="C188:C189"/>
    <mergeCell ref="D188:D189"/>
    <mergeCell ref="E188:E189"/>
    <mergeCell ref="F188:H189"/>
    <mergeCell ref="I188:O189"/>
    <mergeCell ref="P188:R189"/>
    <mergeCell ref="S188:V189"/>
    <mergeCell ref="W188:Y188"/>
    <mergeCell ref="Z188:AA188"/>
    <mergeCell ref="AB188:AB189"/>
    <mergeCell ref="AC188:AC189"/>
    <mergeCell ref="AK182:AK183"/>
    <mergeCell ref="W183:Y183"/>
    <mergeCell ref="Z183:AA183"/>
    <mergeCell ref="C180:C181"/>
    <mergeCell ref="D180:D181"/>
    <mergeCell ref="E180:E181"/>
    <mergeCell ref="F180:H181"/>
    <mergeCell ref="I180:O181"/>
    <mergeCell ref="P180:R181"/>
    <mergeCell ref="S180:V181"/>
    <mergeCell ref="W180:Y180"/>
    <mergeCell ref="Z180:AA180"/>
    <mergeCell ref="AB180:AB181"/>
    <mergeCell ref="AC180:AC181"/>
    <mergeCell ref="AD180:AE181"/>
    <mergeCell ref="AF180:AG181"/>
    <mergeCell ref="AH180:AJ181"/>
    <mergeCell ref="AK180:AK181"/>
    <mergeCell ref="W181:Y181"/>
    <mergeCell ref="Z181:AA181"/>
    <mergeCell ref="AF175:AG177"/>
    <mergeCell ref="AH175:AJ177"/>
    <mergeCell ref="AK175:AK177"/>
    <mergeCell ref="W177:Y177"/>
    <mergeCell ref="Z177:AA177"/>
    <mergeCell ref="C178:C179"/>
    <mergeCell ref="D178:D179"/>
    <mergeCell ref="E178:E179"/>
    <mergeCell ref="F178:H179"/>
    <mergeCell ref="I178:O179"/>
    <mergeCell ref="P178:R179"/>
    <mergeCell ref="S178:V179"/>
    <mergeCell ref="W178:Y178"/>
    <mergeCell ref="Z178:AA178"/>
    <mergeCell ref="AB178:AB179"/>
    <mergeCell ref="AC178:AC179"/>
    <mergeCell ref="AD178:AE179"/>
    <mergeCell ref="AF178:AG179"/>
    <mergeCell ref="AH178:AJ179"/>
    <mergeCell ref="AK178:AK179"/>
    <mergeCell ref="W179:Y179"/>
    <mergeCell ref="Z179:AA179"/>
    <mergeCell ref="AK28:AK29"/>
    <mergeCell ref="W29:Y29"/>
    <mergeCell ref="Z29:AA29"/>
    <mergeCell ref="P26:R27"/>
    <mergeCell ref="S26:V27"/>
    <mergeCell ref="W26:Y26"/>
    <mergeCell ref="AK78:AK79"/>
    <mergeCell ref="W79:Y79"/>
    <mergeCell ref="Z79:AA79"/>
    <mergeCell ref="Z80:AA80"/>
    <mergeCell ref="AB80:AB81"/>
    <mergeCell ref="AC80:AC81"/>
    <mergeCell ref="AD80:AE81"/>
    <mergeCell ref="AF80:AG81"/>
    <mergeCell ref="AH80:AJ81"/>
    <mergeCell ref="AK80:AK81"/>
    <mergeCell ref="Z78:AA78"/>
    <mergeCell ref="Z81:AA81"/>
    <mergeCell ref="Z26:AA26"/>
    <mergeCell ref="AB26:AB27"/>
    <mergeCell ref="AC26:AC27"/>
    <mergeCell ref="AD26:AE27"/>
    <mergeCell ref="AF26:AG27"/>
    <mergeCell ref="AH26:AJ27"/>
    <mergeCell ref="AB78:AB79"/>
    <mergeCell ref="AC78:AC79"/>
    <mergeCell ref="AD78:AE79"/>
    <mergeCell ref="AF78:AG79"/>
    <mergeCell ref="AH78:AJ79"/>
    <mergeCell ref="Z76:AA76"/>
    <mergeCell ref="AB76:AB77"/>
    <mergeCell ref="AC76:AC77"/>
    <mergeCell ref="AC74:AC75"/>
    <mergeCell ref="A78:B79"/>
    <mergeCell ref="C78:C79"/>
    <mergeCell ref="D78:D79"/>
    <mergeCell ref="E78:E79"/>
    <mergeCell ref="F78:H79"/>
    <mergeCell ref="I78:O79"/>
    <mergeCell ref="P78:R79"/>
    <mergeCell ref="S78:V79"/>
    <mergeCell ref="W78:Y78"/>
    <mergeCell ref="A80:B81"/>
    <mergeCell ref="C80:C81"/>
    <mergeCell ref="D80:D81"/>
    <mergeCell ref="E80:E81"/>
    <mergeCell ref="F80:H81"/>
    <mergeCell ref="I80:O81"/>
    <mergeCell ref="P80:R81"/>
    <mergeCell ref="S80:V81"/>
    <mergeCell ref="W80:Y80"/>
    <mergeCell ref="W81:Y81"/>
    <mergeCell ref="AK74:AK75"/>
    <mergeCell ref="W75:Y75"/>
    <mergeCell ref="Z75:AA75"/>
    <mergeCell ref="A74:B75"/>
    <mergeCell ref="C74:C75"/>
    <mergeCell ref="D74:D75"/>
    <mergeCell ref="E74:E75"/>
    <mergeCell ref="F74:H75"/>
    <mergeCell ref="I74:O75"/>
    <mergeCell ref="P74:R75"/>
    <mergeCell ref="S74:V75"/>
    <mergeCell ref="W74:Y74"/>
    <mergeCell ref="AK76:AK77"/>
    <mergeCell ref="W77:Y77"/>
    <mergeCell ref="Z77:AA77"/>
    <mergeCell ref="A76:B77"/>
    <mergeCell ref="C76:C77"/>
    <mergeCell ref="D76:D77"/>
    <mergeCell ref="E76:E77"/>
    <mergeCell ref="F76:H77"/>
    <mergeCell ref="I76:O77"/>
    <mergeCell ref="P76:R77"/>
    <mergeCell ref="S76:V77"/>
    <mergeCell ref="W76:Y76"/>
    <mergeCell ref="AD74:AE75"/>
    <mergeCell ref="AF74:AG75"/>
    <mergeCell ref="AH74:AJ75"/>
    <mergeCell ref="AD76:AE77"/>
    <mergeCell ref="AF76:AG77"/>
    <mergeCell ref="AH76:AJ77"/>
    <mergeCell ref="Z74:AA74"/>
    <mergeCell ref="AB74:AB75"/>
    <mergeCell ref="AB72:AB73"/>
    <mergeCell ref="AC72:AC73"/>
    <mergeCell ref="AD72:AE73"/>
    <mergeCell ref="AF72:AG73"/>
    <mergeCell ref="AH72:AJ73"/>
    <mergeCell ref="AK72:AK73"/>
    <mergeCell ref="W73:Y73"/>
    <mergeCell ref="Z73:AA73"/>
    <mergeCell ref="A72:B73"/>
    <mergeCell ref="C72:C73"/>
    <mergeCell ref="D72:D73"/>
    <mergeCell ref="E72:E73"/>
    <mergeCell ref="F72:H73"/>
    <mergeCell ref="I72:O73"/>
    <mergeCell ref="P72:R73"/>
    <mergeCell ref="S72:V73"/>
    <mergeCell ref="W72:Y72"/>
    <mergeCell ref="Z72:AA72"/>
    <mergeCell ref="A70:B71"/>
    <mergeCell ref="C70:C71"/>
    <mergeCell ref="D70:D71"/>
    <mergeCell ref="E70:E71"/>
    <mergeCell ref="F70:H71"/>
    <mergeCell ref="I70:O71"/>
    <mergeCell ref="P70:R71"/>
    <mergeCell ref="S70:V71"/>
    <mergeCell ref="W70:Y70"/>
    <mergeCell ref="Z70:AA70"/>
    <mergeCell ref="AB70:AB71"/>
    <mergeCell ref="AC70:AC71"/>
    <mergeCell ref="AD70:AE71"/>
    <mergeCell ref="AF70:AG71"/>
    <mergeCell ref="AH70:AJ71"/>
    <mergeCell ref="AK70:AK71"/>
    <mergeCell ref="W71:Y71"/>
    <mergeCell ref="Z71:AA71"/>
    <mergeCell ref="AK64:AK65"/>
    <mergeCell ref="W65:Y65"/>
    <mergeCell ref="Z65:AA65"/>
    <mergeCell ref="A58:B59"/>
    <mergeCell ref="C58:C59"/>
    <mergeCell ref="D58:D59"/>
    <mergeCell ref="E58:E59"/>
    <mergeCell ref="F58:H59"/>
    <mergeCell ref="I58:O59"/>
    <mergeCell ref="AB68:AB69"/>
    <mergeCell ref="AC68:AC69"/>
    <mergeCell ref="AD68:AE69"/>
    <mergeCell ref="AF68:AG69"/>
    <mergeCell ref="AH68:AJ69"/>
    <mergeCell ref="AK68:AK69"/>
    <mergeCell ref="W69:Y69"/>
    <mergeCell ref="Z69:AA69"/>
    <mergeCell ref="C68:C69"/>
    <mergeCell ref="D68:D69"/>
    <mergeCell ref="E68:E69"/>
    <mergeCell ref="C62:C63"/>
    <mergeCell ref="D62:D63"/>
    <mergeCell ref="E62:E63"/>
    <mergeCell ref="F62:H63"/>
    <mergeCell ref="I62:O63"/>
    <mergeCell ref="P62:R63"/>
    <mergeCell ref="S62:V63"/>
    <mergeCell ref="W62:Y62"/>
    <mergeCell ref="Z62:AA62"/>
    <mergeCell ref="AB62:AB63"/>
    <mergeCell ref="AC62:AC63"/>
    <mergeCell ref="AD62:AE63"/>
    <mergeCell ref="A64:B65"/>
    <mergeCell ref="C64:C65"/>
    <mergeCell ref="D64:D65"/>
    <mergeCell ref="E64:E65"/>
    <mergeCell ref="F64:H65"/>
    <mergeCell ref="I64:O65"/>
    <mergeCell ref="P64:R65"/>
    <mergeCell ref="S64:V65"/>
    <mergeCell ref="W64:Y64"/>
    <mergeCell ref="Z64:AA64"/>
    <mergeCell ref="AB64:AB65"/>
    <mergeCell ref="AC64:AC65"/>
    <mergeCell ref="AD64:AE65"/>
    <mergeCell ref="AF64:AG65"/>
    <mergeCell ref="AH64:AJ65"/>
    <mergeCell ref="AF62:AG63"/>
    <mergeCell ref="AH62:AJ63"/>
    <mergeCell ref="A56:B57"/>
    <mergeCell ref="C56:C57"/>
    <mergeCell ref="D56:D57"/>
    <mergeCell ref="E56:E57"/>
    <mergeCell ref="F56:H57"/>
    <mergeCell ref="I56:O57"/>
    <mergeCell ref="P58:R59"/>
    <mergeCell ref="S58:V59"/>
    <mergeCell ref="W58:Y58"/>
    <mergeCell ref="AC58:AC59"/>
    <mergeCell ref="AD58:AE59"/>
    <mergeCell ref="AK52:AK53"/>
    <mergeCell ref="Z53:AA53"/>
    <mergeCell ref="P56:R57"/>
    <mergeCell ref="S56:V57"/>
    <mergeCell ref="W56:Y56"/>
    <mergeCell ref="E54:E55"/>
    <mergeCell ref="F54:H55"/>
    <mergeCell ref="I54:O55"/>
    <mergeCell ref="P54:R55"/>
    <mergeCell ref="S54:V55"/>
    <mergeCell ref="W54:Y54"/>
    <mergeCell ref="Z56:AA56"/>
    <mergeCell ref="AB56:AB57"/>
    <mergeCell ref="AC56:AC57"/>
    <mergeCell ref="AD56:AE57"/>
    <mergeCell ref="AF56:AG57"/>
    <mergeCell ref="AH56:AJ57"/>
    <mergeCell ref="AK56:AK57"/>
    <mergeCell ref="W57:Y57"/>
    <mergeCell ref="Z57:AA57"/>
    <mergeCell ref="AK58:AK59"/>
    <mergeCell ref="A50:B51"/>
    <mergeCell ref="C50:C51"/>
    <mergeCell ref="D50:D51"/>
    <mergeCell ref="E50:E51"/>
    <mergeCell ref="F50:H51"/>
    <mergeCell ref="I50:O51"/>
    <mergeCell ref="P50:R51"/>
    <mergeCell ref="S50:V51"/>
    <mergeCell ref="W50:Y50"/>
    <mergeCell ref="AK54:AK55"/>
    <mergeCell ref="W55:Y55"/>
    <mergeCell ref="Z55:AA55"/>
    <mergeCell ref="A52:B53"/>
    <mergeCell ref="C52:C53"/>
    <mergeCell ref="D52:D53"/>
    <mergeCell ref="E52:E53"/>
    <mergeCell ref="F52:H53"/>
    <mergeCell ref="I52:O53"/>
    <mergeCell ref="P52:R53"/>
    <mergeCell ref="S52:V53"/>
    <mergeCell ref="W52:Y52"/>
    <mergeCell ref="W53:Y53"/>
    <mergeCell ref="A54:B55"/>
    <mergeCell ref="C54:C55"/>
    <mergeCell ref="D54:D55"/>
    <mergeCell ref="AK50:AK51"/>
    <mergeCell ref="W51:Y51"/>
    <mergeCell ref="Z51:AA51"/>
    <mergeCell ref="Z52:AA52"/>
    <mergeCell ref="AB52:AB53"/>
    <mergeCell ref="AC52:AC53"/>
    <mergeCell ref="AD52:AE53"/>
    <mergeCell ref="AL22:AL23"/>
    <mergeCell ref="AL18:AL19"/>
    <mergeCell ref="A48:B49"/>
    <mergeCell ref="C48:C49"/>
    <mergeCell ref="D48:D49"/>
    <mergeCell ref="E48:E49"/>
    <mergeCell ref="F48:H49"/>
    <mergeCell ref="I48:O49"/>
    <mergeCell ref="P48:R49"/>
    <mergeCell ref="S48:V49"/>
    <mergeCell ref="W48:Y48"/>
    <mergeCell ref="Z48:AA48"/>
    <mergeCell ref="AB48:AB49"/>
    <mergeCell ref="AC48:AC49"/>
    <mergeCell ref="AD48:AE49"/>
    <mergeCell ref="AF48:AG49"/>
    <mergeCell ref="AH48:AJ49"/>
    <mergeCell ref="AK48:AK49"/>
    <mergeCell ref="W49:Y49"/>
    <mergeCell ref="Z49:AA49"/>
    <mergeCell ref="D44:D45"/>
    <mergeCell ref="E18:E19"/>
    <mergeCell ref="C18:C19"/>
    <mergeCell ref="A18:B19"/>
    <mergeCell ref="AK26:AK27"/>
    <mergeCell ref="W27:Y27"/>
    <mergeCell ref="Z27:AA27"/>
    <mergeCell ref="A28:B29"/>
    <mergeCell ref="C28:C29"/>
    <mergeCell ref="D28:D29"/>
    <mergeCell ref="E28:E29"/>
    <mergeCell ref="F28:H29"/>
    <mergeCell ref="A36:B37"/>
    <mergeCell ref="C36:C37"/>
    <mergeCell ref="E36:E37"/>
    <mergeCell ref="F36:H37"/>
    <mergeCell ref="I36:O37"/>
    <mergeCell ref="D9:D14"/>
    <mergeCell ref="D16:D17"/>
    <mergeCell ref="D18:D19"/>
    <mergeCell ref="D20:D21"/>
    <mergeCell ref="D22:D23"/>
    <mergeCell ref="D32:D33"/>
    <mergeCell ref="D34:D35"/>
    <mergeCell ref="D36:D37"/>
    <mergeCell ref="D40:D41"/>
    <mergeCell ref="D26:D27"/>
    <mergeCell ref="I28:O29"/>
    <mergeCell ref="A16:B17"/>
    <mergeCell ref="C16:C17"/>
    <mergeCell ref="E16:E17"/>
    <mergeCell ref="I18:O19"/>
    <mergeCell ref="F18:H19"/>
    <mergeCell ref="F16:H17"/>
    <mergeCell ref="C38:C39"/>
    <mergeCell ref="D38:D39"/>
    <mergeCell ref="E38:E39"/>
    <mergeCell ref="F38:H39"/>
    <mergeCell ref="I38:O39"/>
    <mergeCell ref="AH22:AJ23"/>
    <mergeCell ref="AB32:AB33"/>
    <mergeCell ref="W33:Y33"/>
    <mergeCell ref="Z33:AA33"/>
    <mergeCell ref="AF40:AG41"/>
    <mergeCell ref="AH40:AJ41"/>
    <mergeCell ref="AK36:AK37"/>
    <mergeCell ref="AK40:AK41"/>
    <mergeCell ref="P40:R41"/>
    <mergeCell ref="S40:V41"/>
    <mergeCell ref="W40:Y40"/>
    <mergeCell ref="Z40:AA40"/>
    <mergeCell ref="AB40:AB41"/>
    <mergeCell ref="W41:Y41"/>
    <mergeCell ref="Z41:AA41"/>
    <mergeCell ref="AC36:AC37"/>
    <mergeCell ref="AD36:AE37"/>
    <mergeCell ref="AF36:AG37"/>
    <mergeCell ref="AH36:AJ37"/>
    <mergeCell ref="AH34:AJ35"/>
    <mergeCell ref="AH32:AJ33"/>
    <mergeCell ref="AK32:AK33"/>
    <mergeCell ref="AK34:AK35"/>
    <mergeCell ref="P34:R35"/>
    <mergeCell ref="S34:V35"/>
    <mergeCell ref="P28:R29"/>
    <mergeCell ref="S28:V29"/>
    <mergeCell ref="W28:Y28"/>
    <mergeCell ref="Z28:AA28"/>
    <mergeCell ref="AB28:AB29"/>
    <mergeCell ref="AC28:AC29"/>
    <mergeCell ref="AD28:AE29"/>
    <mergeCell ref="AK18:AK19"/>
    <mergeCell ref="P18:R19"/>
    <mergeCell ref="S18:V19"/>
    <mergeCell ref="W18:Y18"/>
    <mergeCell ref="Z18:AA18"/>
    <mergeCell ref="AB18:AB19"/>
    <mergeCell ref="W19:Y19"/>
    <mergeCell ref="Z19:AA19"/>
    <mergeCell ref="AC20:AC21"/>
    <mergeCell ref="AD20:AE21"/>
    <mergeCell ref="AF20:AG21"/>
    <mergeCell ref="AH20:AJ21"/>
    <mergeCell ref="AH18:AJ19"/>
    <mergeCell ref="AC34:AC35"/>
    <mergeCell ref="AD34:AE35"/>
    <mergeCell ref="AF34:AG35"/>
    <mergeCell ref="AK20:AK21"/>
    <mergeCell ref="P20:R21"/>
    <mergeCell ref="S20:V21"/>
    <mergeCell ref="W20:Y20"/>
    <mergeCell ref="Z20:AA20"/>
    <mergeCell ref="AB20:AB21"/>
    <mergeCell ref="W21:Y21"/>
    <mergeCell ref="Z21:AA21"/>
    <mergeCell ref="AK22:AK23"/>
    <mergeCell ref="P22:R23"/>
    <mergeCell ref="S22:V23"/>
    <mergeCell ref="W22:Y22"/>
    <mergeCell ref="Z22:AA22"/>
    <mergeCell ref="AB22:AB23"/>
    <mergeCell ref="W23:Y23"/>
    <mergeCell ref="Z23:AA23"/>
    <mergeCell ref="AH290:AJ290"/>
    <mergeCell ref="Z50:AA50"/>
    <mergeCell ref="AB50:AB51"/>
    <mergeCell ref="AC50:AC51"/>
    <mergeCell ref="AD50:AE51"/>
    <mergeCell ref="AF50:AG51"/>
    <mergeCell ref="AH50:AJ51"/>
    <mergeCell ref="Z54:AA54"/>
    <mergeCell ref="AB54:AB55"/>
    <mergeCell ref="AC54:AC55"/>
    <mergeCell ref="AD54:AE55"/>
    <mergeCell ref="AF54:AG55"/>
    <mergeCell ref="AH54:AJ55"/>
    <mergeCell ref="Z58:AA58"/>
    <mergeCell ref="AB58:AB59"/>
    <mergeCell ref="W34:Y34"/>
    <mergeCell ref="Z34:AA34"/>
    <mergeCell ref="AB34:AB35"/>
    <mergeCell ref="W35:Y35"/>
    <mergeCell ref="Z35:AA35"/>
    <mergeCell ref="AF52:AG53"/>
    <mergeCell ref="AH52:AJ53"/>
    <mergeCell ref="AF58:AG59"/>
    <mergeCell ref="AH58:AJ59"/>
    <mergeCell ref="W66:Y66"/>
    <mergeCell ref="Z66:AA66"/>
    <mergeCell ref="AB66:AB67"/>
    <mergeCell ref="AC66:AC67"/>
    <mergeCell ref="AD66:AE67"/>
    <mergeCell ref="AF66:AG67"/>
    <mergeCell ref="AH66:AJ67"/>
    <mergeCell ref="W67:Y67"/>
    <mergeCell ref="B292:AK292"/>
    <mergeCell ref="AD290:AE290"/>
    <mergeCell ref="I16:O17"/>
    <mergeCell ref="P16:R17"/>
    <mergeCell ref="S16:V17"/>
    <mergeCell ref="F290:H290"/>
    <mergeCell ref="I290:O290"/>
    <mergeCell ref="P290:R290"/>
    <mergeCell ref="S290:V290"/>
    <mergeCell ref="W290:Y290"/>
    <mergeCell ref="W17:Y17"/>
    <mergeCell ref="Z17:AA17"/>
    <mergeCell ref="AC16:AC17"/>
    <mergeCell ref="AD16:AE17"/>
    <mergeCell ref="AK44:AK45"/>
    <mergeCell ref="W45:Y45"/>
    <mergeCell ref="AH16:AJ17"/>
    <mergeCell ref="AK16:AK17"/>
    <mergeCell ref="W16:Y16"/>
    <mergeCell ref="Z16:AA16"/>
    <mergeCell ref="AB16:AB17"/>
    <mergeCell ref="A291:AK291"/>
    <mergeCell ref="AB44:AB45"/>
    <mergeCell ref="AC44:AC45"/>
    <mergeCell ref="AD44:AE45"/>
    <mergeCell ref="AF44:AG45"/>
    <mergeCell ref="AH44:AJ45"/>
    <mergeCell ref="I44:O45"/>
    <mergeCell ref="P44:R45"/>
    <mergeCell ref="S44:V45"/>
    <mergeCell ref="W44:Y44"/>
    <mergeCell ref="Z44:AA44"/>
    <mergeCell ref="A44:B45"/>
    <mergeCell ref="C44:C45"/>
    <mergeCell ref="E44:E45"/>
    <mergeCell ref="F44:H45"/>
    <mergeCell ref="Z45:AA45"/>
    <mergeCell ref="F34:H35"/>
    <mergeCell ref="I34:O35"/>
    <mergeCell ref="A20:B21"/>
    <mergeCell ref="C20:C21"/>
    <mergeCell ref="A34:B35"/>
    <mergeCell ref="C34:C35"/>
    <mergeCell ref="E34:E35"/>
    <mergeCell ref="E20:E21"/>
    <mergeCell ref="F20:H21"/>
    <mergeCell ref="I20:O21"/>
    <mergeCell ref="P32:R33"/>
    <mergeCell ref="S32:V33"/>
    <mergeCell ref="W32:Y32"/>
    <mergeCell ref="Z32:AA32"/>
    <mergeCell ref="A22:B23"/>
    <mergeCell ref="C22:C23"/>
    <mergeCell ref="E22:E23"/>
    <mergeCell ref="F22:H23"/>
    <mergeCell ref="I22:O23"/>
    <mergeCell ref="A26:B27"/>
    <mergeCell ref="C26:C27"/>
    <mergeCell ref="E26:E27"/>
    <mergeCell ref="F26:H27"/>
    <mergeCell ref="I26:O27"/>
    <mergeCell ref="W24:Y24"/>
    <mergeCell ref="Z24:AA24"/>
    <mergeCell ref="A40:B41"/>
    <mergeCell ref="AF290:AG290"/>
    <mergeCell ref="AF16:AG17"/>
    <mergeCell ref="AC18:AC19"/>
    <mergeCell ref="AD18:AE19"/>
    <mergeCell ref="AF18:AG19"/>
    <mergeCell ref="AC32:AC33"/>
    <mergeCell ref="AD32:AE33"/>
    <mergeCell ref="AF32:AG33"/>
    <mergeCell ref="P36:R37"/>
    <mergeCell ref="S36:V37"/>
    <mergeCell ref="W36:Y36"/>
    <mergeCell ref="Z36:AA36"/>
    <mergeCell ref="AB36:AB37"/>
    <mergeCell ref="W37:Y37"/>
    <mergeCell ref="Z37:AA37"/>
    <mergeCell ref="AC40:AC41"/>
    <mergeCell ref="AD40:AE41"/>
    <mergeCell ref="Z290:AA290"/>
    <mergeCell ref="AC22:AC23"/>
    <mergeCell ref="AD22:AE23"/>
    <mergeCell ref="AF22:AG23"/>
    <mergeCell ref="S68:V69"/>
    <mergeCell ref="W68:Y68"/>
    <mergeCell ref="Z68:AA68"/>
    <mergeCell ref="Z84:AA84"/>
    <mergeCell ref="AB84:AB85"/>
    <mergeCell ref="AC84:AC85"/>
    <mergeCell ref="AD84:AE85"/>
    <mergeCell ref="AF84:AG85"/>
    <mergeCell ref="Z88:AA88"/>
    <mergeCell ref="AB88:AB89"/>
    <mergeCell ref="AC88:AC89"/>
    <mergeCell ref="F66:H67"/>
    <mergeCell ref="I66:O67"/>
    <mergeCell ref="P66:R67"/>
    <mergeCell ref="S66:V67"/>
    <mergeCell ref="Z67:AA67"/>
    <mergeCell ref="F68:H69"/>
    <mergeCell ref="I68:O69"/>
    <mergeCell ref="P68:R69"/>
    <mergeCell ref="A1:AK1"/>
    <mergeCell ref="A2:AK2"/>
    <mergeCell ref="A3:AK3"/>
    <mergeCell ref="A4:AK4"/>
    <mergeCell ref="AK9:AK15"/>
    <mergeCell ref="AI10:AJ10"/>
    <mergeCell ref="B6:AE6"/>
    <mergeCell ref="Q7:W7"/>
    <mergeCell ref="A9:B15"/>
    <mergeCell ref="C9:C15"/>
    <mergeCell ref="E9:E15"/>
    <mergeCell ref="F9:H15"/>
    <mergeCell ref="I9:O9"/>
    <mergeCell ref="P9:R9"/>
    <mergeCell ref="S9:V9"/>
    <mergeCell ref="W9:Y9"/>
    <mergeCell ref="AH11:AH14"/>
    <mergeCell ref="AI11:AJ14"/>
    <mergeCell ref="AF14:AF15"/>
    <mergeCell ref="AG14:AG15"/>
    <mergeCell ref="AI15:AJ15"/>
    <mergeCell ref="AF9:AG11"/>
    <mergeCell ref="AH9:AJ9"/>
    <mergeCell ref="Z9:AA9"/>
    <mergeCell ref="AB9:AB15"/>
    <mergeCell ref="AC9:AC15"/>
    <mergeCell ref="I10:AA15"/>
    <mergeCell ref="AD9:AE9"/>
    <mergeCell ref="AE11:AE15"/>
    <mergeCell ref="AD11:AD15"/>
    <mergeCell ref="AL64:AL69"/>
    <mergeCell ref="AL72:AL81"/>
    <mergeCell ref="A82:B83"/>
    <mergeCell ref="C82:C83"/>
    <mergeCell ref="D82:D83"/>
    <mergeCell ref="E82:E83"/>
    <mergeCell ref="F82:H83"/>
    <mergeCell ref="I82:O83"/>
    <mergeCell ref="P82:R83"/>
    <mergeCell ref="S82:V83"/>
    <mergeCell ref="W82:Y82"/>
    <mergeCell ref="Z82:AA82"/>
    <mergeCell ref="AB82:AB83"/>
    <mergeCell ref="AC82:AC83"/>
    <mergeCell ref="AD82:AE83"/>
    <mergeCell ref="AF82:AG83"/>
    <mergeCell ref="AH82:AJ83"/>
    <mergeCell ref="AK82:AK83"/>
    <mergeCell ref="W83:Y83"/>
    <mergeCell ref="Z83:AA83"/>
    <mergeCell ref="A66:B67"/>
    <mergeCell ref="C66:C67"/>
    <mergeCell ref="D66:D67"/>
    <mergeCell ref="E66:E67"/>
    <mergeCell ref="AK66:AK67"/>
    <mergeCell ref="A68:B69"/>
    <mergeCell ref="AH84:AJ85"/>
    <mergeCell ref="AK84:AK85"/>
    <mergeCell ref="W85:Y85"/>
    <mergeCell ref="Z85:AA85"/>
    <mergeCell ref="A84:B85"/>
    <mergeCell ref="C84:C85"/>
    <mergeCell ref="D84:D85"/>
    <mergeCell ref="E84:E85"/>
    <mergeCell ref="F84:H85"/>
    <mergeCell ref="I84:O85"/>
    <mergeCell ref="P84:R85"/>
    <mergeCell ref="S84:V85"/>
    <mergeCell ref="W84:Y84"/>
    <mergeCell ref="Z86:AA86"/>
    <mergeCell ref="AB86:AB87"/>
    <mergeCell ref="AC86:AC87"/>
    <mergeCell ref="AD86:AE87"/>
    <mergeCell ref="AF86:AG87"/>
    <mergeCell ref="AH86:AJ87"/>
    <mergeCell ref="AK86:AK87"/>
    <mergeCell ref="W87:Y87"/>
    <mergeCell ref="Z87:AA87"/>
    <mergeCell ref="A86:B87"/>
    <mergeCell ref="C86:C87"/>
    <mergeCell ref="D86:D87"/>
    <mergeCell ref="E86:E87"/>
    <mergeCell ref="F86:H87"/>
    <mergeCell ref="I86:O87"/>
    <mergeCell ref="P86:R87"/>
    <mergeCell ref="S86:V87"/>
    <mergeCell ref="W86:Y86"/>
    <mergeCell ref="AD88:AE89"/>
    <mergeCell ref="AF88:AG89"/>
    <mergeCell ref="AH88:AJ89"/>
    <mergeCell ref="AK88:AK89"/>
    <mergeCell ref="W89:Y89"/>
    <mergeCell ref="Z89:AA89"/>
    <mergeCell ref="A88:B89"/>
    <mergeCell ref="C88:C89"/>
    <mergeCell ref="D88:D89"/>
    <mergeCell ref="E88:E89"/>
    <mergeCell ref="F88:H89"/>
    <mergeCell ref="I88:O89"/>
    <mergeCell ref="P88:R89"/>
    <mergeCell ref="S88:V89"/>
    <mergeCell ref="W88:Y88"/>
    <mergeCell ref="Z90:AA90"/>
    <mergeCell ref="AB90:AB91"/>
    <mergeCell ref="AC90:AC91"/>
    <mergeCell ref="AD90:AE91"/>
    <mergeCell ref="AF90:AG91"/>
    <mergeCell ref="AH90:AJ91"/>
    <mergeCell ref="AK90:AK91"/>
    <mergeCell ref="W91:Y91"/>
    <mergeCell ref="Z91:AA91"/>
    <mergeCell ref="A90:B91"/>
    <mergeCell ref="C90:C91"/>
    <mergeCell ref="D90:D91"/>
    <mergeCell ref="E90:E91"/>
    <mergeCell ref="F90:H91"/>
    <mergeCell ref="I90:O91"/>
    <mergeCell ref="P90:R91"/>
    <mergeCell ref="S90:V91"/>
    <mergeCell ref="W90:Y90"/>
    <mergeCell ref="Z92:AA92"/>
    <mergeCell ref="AB92:AB93"/>
    <mergeCell ref="AC92:AC93"/>
    <mergeCell ref="AD92:AE93"/>
    <mergeCell ref="AF92:AG93"/>
    <mergeCell ref="AH92:AJ93"/>
    <mergeCell ref="AK92:AK93"/>
    <mergeCell ref="W93:Y93"/>
    <mergeCell ref="Z93:AA93"/>
    <mergeCell ref="A92:B93"/>
    <mergeCell ref="C92:C93"/>
    <mergeCell ref="D92:D93"/>
    <mergeCell ref="E92:E93"/>
    <mergeCell ref="F92:H93"/>
    <mergeCell ref="I92:O93"/>
    <mergeCell ref="P92:R93"/>
    <mergeCell ref="S92:V93"/>
    <mergeCell ref="W92:Y92"/>
    <mergeCell ref="Z94:AA94"/>
    <mergeCell ref="AB94:AB95"/>
    <mergeCell ref="AC94:AC95"/>
    <mergeCell ref="AD94:AE95"/>
    <mergeCell ref="AF94:AG95"/>
    <mergeCell ref="AH94:AJ95"/>
    <mergeCell ref="AK94:AK95"/>
    <mergeCell ref="W95:Y95"/>
    <mergeCell ref="Z95:AA95"/>
    <mergeCell ref="A94:B95"/>
    <mergeCell ref="C94:C95"/>
    <mergeCell ref="D94:D95"/>
    <mergeCell ref="E94:E95"/>
    <mergeCell ref="F94:H95"/>
    <mergeCell ref="I94:O95"/>
    <mergeCell ref="P94:R95"/>
    <mergeCell ref="S94:V95"/>
    <mergeCell ref="W94:Y94"/>
    <mergeCell ref="Z96:AA96"/>
    <mergeCell ref="AB96:AB97"/>
    <mergeCell ref="AC96:AC97"/>
    <mergeCell ref="AD96:AE97"/>
    <mergeCell ref="AF96:AG97"/>
    <mergeCell ref="AH96:AJ97"/>
    <mergeCell ref="AK96:AK97"/>
    <mergeCell ref="W97:Y97"/>
    <mergeCell ref="Z97:AA97"/>
    <mergeCell ref="A96:B97"/>
    <mergeCell ref="C96:C97"/>
    <mergeCell ref="D96:D97"/>
    <mergeCell ref="E96:E97"/>
    <mergeCell ref="F96:H97"/>
    <mergeCell ref="I96:O97"/>
    <mergeCell ref="P96:R97"/>
    <mergeCell ref="S96:V97"/>
    <mergeCell ref="W96:Y96"/>
    <mergeCell ref="Z98:AA98"/>
    <mergeCell ref="AB98:AB99"/>
    <mergeCell ref="AC98:AC99"/>
    <mergeCell ref="AD98:AE99"/>
    <mergeCell ref="AF98:AG99"/>
    <mergeCell ref="AH98:AJ99"/>
    <mergeCell ref="AK98:AK99"/>
    <mergeCell ref="W99:Y99"/>
    <mergeCell ref="Z99:AA99"/>
    <mergeCell ref="A98:B99"/>
    <mergeCell ref="C98:C99"/>
    <mergeCell ref="D98:D99"/>
    <mergeCell ref="E98:E99"/>
    <mergeCell ref="F98:H99"/>
    <mergeCell ref="I98:O99"/>
    <mergeCell ref="P98:R99"/>
    <mergeCell ref="S98:V99"/>
    <mergeCell ref="W98:Y98"/>
    <mergeCell ref="Z100:AA100"/>
    <mergeCell ref="AB100:AB101"/>
    <mergeCell ref="AC100:AC101"/>
    <mergeCell ref="AD100:AE101"/>
    <mergeCell ref="AF100:AG101"/>
    <mergeCell ref="AH100:AJ101"/>
    <mergeCell ref="AK100:AK101"/>
    <mergeCell ref="W101:Y101"/>
    <mergeCell ref="Z101:AA101"/>
    <mergeCell ref="A100:B101"/>
    <mergeCell ref="C100:C101"/>
    <mergeCell ref="D100:D101"/>
    <mergeCell ref="E100:E101"/>
    <mergeCell ref="F100:H101"/>
    <mergeCell ref="I100:O101"/>
    <mergeCell ref="P100:R101"/>
    <mergeCell ref="S100:V101"/>
    <mergeCell ref="W100:Y100"/>
    <mergeCell ref="Z102:AA102"/>
    <mergeCell ref="AB102:AB103"/>
    <mergeCell ref="AC102:AC103"/>
    <mergeCell ref="AD102:AE103"/>
    <mergeCell ref="AF102:AG103"/>
    <mergeCell ref="AH102:AJ103"/>
    <mergeCell ref="AK102:AK103"/>
    <mergeCell ref="W103:Y103"/>
    <mergeCell ref="Z103:AA103"/>
    <mergeCell ref="A102:B103"/>
    <mergeCell ref="C102:C103"/>
    <mergeCell ref="D102:D103"/>
    <mergeCell ref="E102:E103"/>
    <mergeCell ref="F102:H103"/>
    <mergeCell ref="I102:O103"/>
    <mergeCell ref="P102:R103"/>
    <mergeCell ref="S102:V103"/>
    <mergeCell ref="W102:Y102"/>
    <mergeCell ref="Z104:AA104"/>
    <mergeCell ref="AB104:AB105"/>
    <mergeCell ref="AC104:AC105"/>
    <mergeCell ref="AD104:AE105"/>
    <mergeCell ref="AF104:AG105"/>
    <mergeCell ref="AH104:AJ105"/>
    <mergeCell ref="AK104:AK105"/>
    <mergeCell ref="W105:Y105"/>
    <mergeCell ref="Z105:AA105"/>
    <mergeCell ref="A104:B105"/>
    <mergeCell ref="C104:C105"/>
    <mergeCell ref="D104:D105"/>
    <mergeCell ref="E104:E105"/>
    <mergeCell ref="F104:H105"/>
    <mergeCell ref="I104:O105"/>
    <mergeCell ref="P104:R105"/>
    <mergeCell ref="S104:V105"/>
    <mergeCell ref="W104:Y104"/>
    <mergeCell ref="Z106:AA106"/>
    <mergeCell ref="AB106:AB107"/>
    <mergeCell ref="AC106:AC107"/>
    <mergeCell ref="AD106:AE107"/>
    <mergeCell ref="AF106:AG107"/>
    <mergeCell ref="AH106:AJ107"/>
    <mergeCell ref="AK106:AK107"/>
    <mergeCell ref="W107:Y107"/>
    <mergeCell ref="Z107:AA107"/>
    <mergeCell ref="A106:B107"/>
    <mergeCell ref="C106:C107"/>
    <mergeCell ref="D106:D107"/>
    <mergeCell ref="E106:E107"/>
    <mergeCell ref="F106:H107"/>
    <mergeCell ref="I106:O107"/>
    <mergeCell ref="P106:R107"/>
    <mergeCell ref="S106:V107"/>
    <mergeCell ref="W106:Y106"/>
    <mergeCell ref="Z108:AA108"/>
    <mergeCell ref="AB108:AB109"/>
    <mergeCell ref="AC108:AC109"/>
    <mergeCell ref="AD108:AE109"/>
    <mergeCell ref="AF108:AG109"/>
    <mergeCell ref="AH108:AJ109"/>
    <mergeCell ref="AK108:AK109"/>
    <mergeCell ref="W109:Y109"/>
    <mergeCell ref="Z109:AA109"/>
    <mergeCell ref="A108:B109"/>
    <mergeCell ref="C108:C109"/>
    <mergeCell ref="D108:D109"/>
    <mergeCell ref="E108:E109"/>
    <mergeCell ref="F108:H109"/>
    <mergeCell ref="I108:O109"/>
    <mergeCell ref="P108:R109"/>
    <mergeCell ref="S108:V109"/>
    <mergeCell ref="W108:Y108"/>
    <mergeCell ref="AD112:AE113"/>
    <mergeCell ref="AF112:AG113"/>
    <mergeCell ref="AH112:AJ113"/>
    <mergeCell ref="AK112:AK113"/>
    <mergeCell ref="Z110:AA110"/>
    <mergeCell ref="AB110:AB111"/>
    <mergeCell ref="AC110:AC111"/>
    <mergeCell ref="AD110:AE111"/>
    <mergeCell ref="AF110:AG111"/>
    <mergeCell ref="AH110:AJ111"/>
    <mergeCell ref="AK110:AK111"/>
    <mergeCell ref="W111:Y111"/>
    <mergeCell ref="Z111:AA111"/>
    <mergeCell ref="A110:B111"/>
    <mergeCell ref="C110:C111"/>
    <mergeCell ref="D110:D111"/>
    <mergeCell ref="E110:E111"/>
    <mergeCell ref="F110:H111"/>
    <mergeCell ref="I110:O111"/>
    <mergeCell ref="P110:R111"/>
    <mergeCell ref="S110:V111"/>
    <mergeCell ref="W110:Y110"/>
    <mergeCell ref="W113:Y113"/>
    <mergeCell ref="Z113:AA113"/>
    <mergeCell ref="A114:B115"/>
    <mergeCell ref="C114:C115"/>
    <mergeCell ref="D114:D115"/>
    <mergeCell ref="E114:E115"/>
    <mergeCell ref="F114:H115"/>
    <mergeCell ref="I114:O115"/>
    <mergeCell ref="P114:R115"/>
    <mergeCell ref="S114:V115"/>
    <mergeCell ref="W114:Y114"/>
    <mergeCell ref="Z114:AA114"/>
    <mergeCell ref="AL82:AL91"/>
    <mergeCell ref="AL28:AL29"/>
    <mergeCell ref="AL40:AL41"/>
    <mergeCell ref="AL16:AL17"/>
    <mergeCell ref="AL20:AL21"/>
    <mergeCell ref="AL26:AL27"/>
    <mergeCell ref="AL34:AL35"/>
    <mergeCell ref="AL36:AL37"/>
    <mergeCell ref="A112:B113"/>
    <mergeCell ref="C112:C113"/>
    <mergeCell ref="D112:D113"/>
    <mergeCell ref="E112:E113"/>
    <mergeCell ref="F112:H113"/>
    <mergeCell ref="I112:O113"/>
    <mergeCell ref="P112:R113"/>
    <mergeCell ref="S112:V113"/>
    <mergeCell ref="W112:Y112"/>
    <mergeCell ref="Z112:AA112"/>
    <mergeCell ref="AB112:AB113"/>
    <mergeCell ref="AC112:AC113"/>
    <mergeCell ref="P24:R25"/>
    <mergeCell ref="S24:V25"/>
    <mergeCell ref="A118:B119"/>
    <mergeCell ref="C118:C119"/>
    <mergeCell ref="D118:D119"/>
    <mergeCell ref="E118:E119"/>
    <mergeCell ref="F118:H119"/>
    <mergeCell ref="I118:O119"/>
    <mergeCell ref="P118:R119"/>
    <mergeCell ref="S118:V119"/>
    <mergeCell ref="W118:Y118"/>
    <mergeCell ref="Z118:AA118"/>
    <mergeCell ref="AB114:AB115"/>
    <mergeCell ref="AC114:AC115"/>
    <mergeCell ref="AD114:AE115"/>
    <mergeCell ref="AF114:AG115"/>
    <mergeCell ref="AH114:AJ115"/>
    <mergeCell ref="AK114:AK115"/>
    <mergeCell ref="W115:Y115"/>
    <mergeCell ref="Z115:AA115"/>
    <mergeCell ref="A116:B117"/>
    <mergeCell ref="C116:C117"/>
    <mergeCell ref="D116:D117"/>
    <mergeCell ref="E116:E117"/>
    <mergeCell ref="F116:H117"/>
    <mergeCell ref="I116:O117"/>
    <mergeCell ref="P116:R117"/>
    <mergeCell ref="S116:V117"/>
    <mergeCell ref="W116:Y116"/>
    <mergeCell ref="Z116:AA116"/>
    <mergeCell ref="AB116:AB117"/>
    <mergeCell ref="AC116:AC117"/>
    <mergeCell ref="AD116:AE117"/>
    <mergeCell ref="AF116:AG117"/>
    <mergeCell ref="C120:C121"/>
    <mergeCell ref="D120:D121"/>
    <mergeCell ref="E120:E121"/>
    <mergeCell ref="F120:H121"/>
    <mergeCell ref="I120:O121"/>
    <mergeCell ref="P120:R121"/>
    <mergeCell ref="S120:V121"/>
    <mergeCell ref="W120:Y120"/>
    <mergeCell ref="Z120:AA120"/>
    <mergeCell ref="AB120:AB121"/>
    <mergeCell ref="AC120:AC121"/>
    <mergeCell ref="AD120:AE121"/>
    <mergeCell ref="AF120:AG121"/>
    <mergeCell ref="AH120:AJ121"/>
    <mergeCell ref="AK120:AK121"/>
    <mergeCell ref="W117:Y117"/>
    <mergeCell ref="Z117:AA117"/>
    <mergeCell ref="AH116:AJ117"/>
    <mergeCell ref="AK116:AK117"/>
    <mergeCell ref="AB122:AB123"/>
    <mergeCell ref="AC122:AC123"/>
    <mergeCell ref="AD122:AE123"/>
    <mergeCell ref="AF122:AG123"/>
    <mergeCell ref="AH122:AJ123"/>
    <mergeCell ref="AK122:AK123"/>
    <mergeCell ref="W123:Y123"/>
    <mergeCell ref="Z123:AA123"/>
    <mergeCell ref="AL96:AL117"/>
    <mergeCell ref="AL118:AL145"/>
    <mergeCell ref="AL146:AL151"/>
    <mergeCell ref="W121:Y121"/>
    <mergeCell ref="Z121:AA121"/>
    <mergeCell ref="A122:B123"/>
    <mergeCell ref="C122:C123"/>
    <mergeCell ref="D122:D123"/>
    <mergeCell ref="E122:E123"/>
    <mergeCell ref="F122:H123"/>
    <mergeCell ref="I122:O123"/>
    <mergeCell ref="P122:R123"/>
    <mergeCell ref="S122:V123"/>
    <mergeCell ref="W122:Y122"/>
    <mergeCell ref="Z122:AA122"/>
    <mergeCell ref="AB118:AB119"/>
    <mergeCell ref="AC118:AC119"/>
    <mergeCell ref="AD118:AE119"/>
    <mergeCell ref="AF118:AG119"/>
    <mergeCell ref="AH118:AJ119"/>
    <mergeCell ref="AK118:AK119"/>
    <mergeCell ref="W119:Y119"/>
    <mergeCell ref="Z119:AA119"/>
    <mergeCell ref="A120:B121"/>
    <mergeCell ref="Z124:AA124"/>
    <mergeCell ref="AB124:AB125"/>
    <mergeCell ref="AC124:AC125"/>
    <mergeCell ref="AD124:AE125"/>
    <mergeCell ref="AF124:AG125"/>
    <mergeCell ref="AH124:AJ125"/>
    <mergeCell ref="AK124:AK125"/>
    <mergeCell ref="W125:Y125"/>
    <mergeCell ref="Z125:AA125"/>
    <mergeCell ref="A124:B125"/>
    <mergeCell ref="C124:C125"/>
    <mergeCell ref="D124:D125"/>
    <mergeCell ref="E124:E125"/>
    <mergeCell ref="F124:H125"/>
    <mergeCell ref="I124:O125"/>
    <mergeCell ref="P124:R125"/>
    <mergeCell ref="S124:V125"/>
    <mergeCell ref="W124:Y124"/>
    <mergeCell ref="Z126:AA126"/>
    <mergeCell ref="AB126:AB127"/>
    <mergeCell ref="AC126:AC127"/>
    <mergeCell ref="AD126:AE127"/>
    <mergeCell ref="AF126:AG127"/>
    <mergeCell ref="AH126:AJ127"/>
    <mergeCell ref="AK126:AK127"/>
    <mergeCell ref="W127:Y127"/>
    <mergeCell ref="Z127:AA127"/>
    <mergeCell ref="A126:B127"/>
    <mergeCell ref="C126:C127"/>
    <mergeCell ref="D126:D127"/>
    <mergeCell ref="E126:E127"/>
    <mergeCell ref="F126:H127"/>
    <mergeCell ref="I126:O127"/>
    <mergeCell ref="P126:R127"/>
    <mergeCell ref="S126:V127"/>
    <mergeCell ref="W126:Y126"/>
    <mergeCell ref="Z128:AA128"/>
    <mergeCell ref="AB128:AB129"/>
    <mergeCell ref="AC128:AC129"/>
    <mergeCell ref="AD128:AE129"/>
    <mergeCell ref="AF128:AG129"/>
    <mergeCell ref="AH128:AJ129"/>
    <mergeCell ref="AK128:AK129"/>
    <mergeCell ref="W129:Y129"/>
    <mergeCell ref="Z129:AA129"/>
    <mergeCell ref="A128:B129"/>
    <mergeCell ref="C128:C129"/>
    <mergeCell ref="D128:D129"/>
    <mergeCell ref="E128:E129"/>
    <mergeCell ref="F128:H129"/>
    <mergeCell ref="I128:O129"/>
    <mergeCell ref="P128:R129"/>
    <mergeCell ref="S128:V129"/>
    <mergeCell ref="W128:Y128"/>
    <mergeCell ref="Z130:AA130"/>
    <mergeCell ref="AB130:AB131"/>
    <mergeCell ref="AC130:AC131"/>
    <mergeCell ref="AD130:AE131"/>
    <mergeCell ref="AF130:AG131"/>
    <mergeCell ref="AH130:AJ131"/>
    <mergeCell ref="AK130:AK131"/>
    <mergeCell ref="W131:Y131"/>
    <mergeCell ref="Z131:AA131"/>
    <mergeCell ref="A130:B131"/>
    <mergeCell ref="C130:C131"/>
    <mergeCell ref="D130:D131"/>
    <mergeCell ref="E130:E131"/>
    <mergeCell ref="F130:H131"/>
    <mergeCell ref="I130:O131"/>
    <mergeCell ref="P130:R131"/>
    <mergeCell ref="S130:V131"/>
    <mergeCell ref="W130:Y130"/>
    <mergeCell ref="Z132:AA132"/>
    <mergeCell ref="AB132:AB133"/>
    <mergeCell ref="AC132:AC133"/>
    <mergeCell ref="AD132:AE133"/>
    <mergeCell ref="AF132:AG133"/>
    <mergeCell ref="AH132:AJ133"/>
    <mergeCell ref="AK132:AK133"/>
    <mergeCell ref="W133:Y133"/>
    <mergeCell ref="Z133:AA133"/>
    <mergeCell ref="A132:B133"/>
    <mergeCell ref="C132:C133"/>
    <mergeCell ref="D132:D133"/>
    <mergeCell ref="E132:E133"/>
    <mergeCell ref="F132:H133"/>
    <mergeCell ref="I132:O133"/>
    <mergeCell ref="P132:R133"/>
    <mergeCell ref="S132:V133"/>
    <mergeCell ref="W132:Y132"/>
    <mergeCell ref="Z134:AA134"/>
    <mergeCell ref="AB134:AB135"/>
    <mergeCell ref="AC134:AC135"/>
    <mergeCell ref="AD134:AE135"/>
    <mergeCell ref="AF134:AG135"/>
    <mergeCell ref="AH134:AJ135"/>
    <mergeCell ref="AK134:AK135"/>
    <mergeCell ref="W135:Y135"/>
    <mergeCell ref="Z135:AA135"/>
    <mergeCell ref="A134:B135"/>
    <mergeCell ref="C134:C135"/>
    <mergeCell ref="D134:D135"/>
    <mergeCell ref="E134:E135"/>
    <mergeCell ref="F134:H135"/>
    <mergeCell ref="I134:O135"/>
    <mergeCell ref="P134:R135"/>
    <mergeCell ref="S134:V135"/>
    <mergeCell ref="W134:Y134"/>
    <mergeCell ref="Z136:AA136"/>
    <mergeCell ref="AB136:AB137"/>
    <mergeCell ref="AC136:AC137"/>
    <mergeCell ref="AD136:AE137"/>
    <mergeCell ref="AF136:AG137"/>
    <mergeCell ref="AH136:AJ137"/>
    <mergeCell ref="AK136:AK137"/>
    <mergeCell ref="W137:Y137"/>
    <mergeCell ref="Z137:AA137"/>
    <mergeCell ref="A136:B137"/>
    <mergeCell ref="C136:C137"/>
    <mergeCell ref="D136:D137"/>
    <mergeCell ref="E136:E137"/>
    <mergeCell ref="F136:H137"/>
    <mergeCell ref="I136:O137"/>
    <mergeCell ref="P136:R137"/>
    <mergeCell ref="S136:V137"/>
    <mergeCell ref="W136:Y136"/>
    <mergeCell ref="Z138:AA138"/>
    <mergeCell ref="AB138:AB139"/>
    <mergeCell ref="AC138:AC139"/>
    <mergeCell ref="AD138:AE139"/>
    <mergeCell ref="AF138:AG139"/>
    <mergeCell ref="AH138:AJ139"/>
    <mergeCell ref="AK138:AK139"/>
    <mergeCell ref="W139:Y139"/>
    <mergeCell ref="Z139:AA139"/>
    <mergeCell ref="A138:B139"/>
    <mergeCell ref="C138:C139"/>
    <mergeCell ref="D138:D139"/>
    <mergeCell ref="E138:E139"/>
    <mergeCell ref="F138:H139"/>
    <mergeCell ref="I138:O139"/>
    <mergeCell ref="P138:R139"/>
    <mergeCell ref="S138:V139"/>
    <mergeCell ref="W138:Y138"/>
    <mergeCell ref="Z140:AA140"/>
    <mergeCell ref="AB140:AB141"/>
    <mergeCell ref="AC140:AC141"/>
    <mergeCell ref="AD140:AE141"/>
    <mergeCell ref="AF140:AG141"/>
    <mergeCell ref="AH140:AJ141"/>
    <mergeCell ref="AK140:AK141"/>
    <mergeCell ref="W141:Y141"/>
    <mergeCell ref="Z141:AA141"/>
    <mergeCell ref="A140:B141"/>
    <mergeCell ref="C140:C141"/>
    <mergeCell ref="D140:D141"/>
    <mergeCell ref="E140:E141"/>
    <mergeCell ref="F140:H141"/>
    <mergeCell ref="I140:O141"/>
    <mergeCell ref="P140:R141"/>
    <mergeCell ref="S140:V141"/>
    <mergeCell ref="W140:Y140"/>
    <mergeCell ref="Z142:AA142"/>
    <mergeCell ref="AB142:AB143"/>
    <mergeCell ref="AC142:AC143"/>
    <mergeCell ref="AD142:AE143"/>
    <mergeCell ref="AF142:AG143"/>
    <mergeCell ref="AH142:AJ143"/>
    <mergeCell ref="AK142:AK143"/>
    <mergeCell ref="W143:Y143"/>
    <mergeCell ref="Z143:AA143"/>
    <mergeCell ref="A142:B143"/>
    <mergeCell ref="C142:C143"/>
    <mergeCell ref="D142:D143"/>
    <mergeCell ref="E142:E143"/>
    <mergeCell ref="F142:H143"/>
    <mergeCell ref="I142:O143"/>
    <mergeCell ref="P142:R143"/>
    <mergeCell ref="S142:V143"/>
    <mergeCell ref="W142:Y142"/>
    <mergeCell ref="Z144:AA144"/>
    <mergeCell ref="AB144:AB145"/>
    <mergeCell ref="AC144:AC145"/>
    <mergeCell ref="AD144:AE145"/>
    <mergeCell ref="AF144:AG145"/>
    <mergeCell ref="AH144:AJ145"/>
    <mergeCell ref="AK144:AK145"/>
    <mergeCell ref="W145:Y145"/>
    <mergeCell ref="Z145:AA145"/>
    <mergeCell ref="A144:B145"/>
    <mergeCell ref="C144:C145"/>
    <mergeCell ref="D144:D145"/>
    <mergeCell ref="E144:E145"/>
    <mergeCell ref="F144:H145"/>
    <mergeCell ref="I144:O145"/>
    <mergeCell ref="P144:R145"/>
    <mergeCell ref="S144:V145"/>
    <mergeCell ref="W144:Y144"/>
    <mergeCell ref="Z146:AA146"/>
    <mergeCell ref="AB146:AB147"/>
    <mergeCell ref="AC146:AC147"/>
    <mergeCell ref="AD146:AE147"/>
    <mergeCell ref="AF146:AG147"/>
    <mergeCell ref="AH146:AJ147"/>
    <mergeCell ref="AK146:AK147"/>
    <mergeCell ref="W147:Y147"/>
    <mergeCell ref="Z147:AA147"/>
    <mergeCell ref="A146:B147"/>
    <mergeCell ref="C146:C147"/>
    <mergeCell ref="D146:D147"/>
    <mergeCell ref="E146:E147"/>
    <mergeCell ref="F146:H147"/>
    <mergeCell ref="I146:O147"/>
    <mergeCell ref="P146:R147"/>
    <mergeCell ref="S146:V147"/>
    <mergeCell ref="W146:Y146"/>
    <mergeCell ref="Z148:AA148"/>
    <mergeCell ref="AB148:AB149"/>
    <mergeCell ref="AC148:AC149"/>
    <mergeCell ref="AD148:AE149"/>
    <mergeCell ref="AF148:AG149"/>
    <mergeCell ref="AH148:AJ149"/>
    <mergeCell ref="AK148:AK149"/>
    <mergeCell ref="W149:Y149"/>
    <mergeCell ref="Z149:AA149"/>
    <mergeCell ref="A148:B149"/>
    <mergeCell ref="C148:C149"/>
    <mergeCell ref="D148:D149"/>
    <mergeCell ref="E148:E149"/>
    <mergeCell ref="F148:H149"/>
    <mergeCell ref="I148:O149"/>
    <mergeCell ref="P148:R149"/>
    <mergeCell ref="S148:V149"/>
    <mergeCell ref="W148:Y148"/>
    <mergeCell ref="Z150:AA150"/>
    <mergeCell ref="AB150:AB151"/>
    <mergeCell ref="AC150:AC151"/>
    <mergeCell ref="AD150:AE151"/>
    <mergeCell ref="AF150:AG151"/>
    <mergeCell ref="AH150:AJ151"/>
    <mergeCell ref="AK150:AK151"/>
    <mergeCell ref="W151:Y151"/>
    <mergeCell ref="Z151:AA151"/>
    <mergeCell ref="A150:B151"/>
    <mergeCell ref="C150:C151"/>
    <mergeCell ref="D150:D151"/>
    <mergeCell ref="E150:E151"/>
    <mergeCell ref="F150:H151"/>
    <mergeCell ref="I150:O151"/>
    <mergeCell ref="P150:R151"/>
    <mergeCell ref="S150:V151"/>
    <mergeCell ref="W150:Y150"/>
    <mergeCell ref="AB24:AB25"/>
    <mergeCell ref="AC24:AC25"/>
    <mergeCell ref="AD24:AE25"/>
    <mergeCell ref="AF24:AG25"/>
    <mergeCell ref="AH24:AJ25"/>
    <mergeCell ref="W25:Y25"/>
    <mergeCell ref="Z25:AA25"/>
    <mergeCell ref="A32:B33"/>
    <mergeCell ref="C32:C33"/>
    <mergeCell ref="E32:E33"/>
    <mergeCell ref="F32:H33"/>
    <mergeCell ref="I32:O33"/>
    <mergeCell ref="A24:B25"/>
    <mergeCell ref="C24:C25"/>
    <mergeCell ref="D24:D25"/>
    <mergeCell ref="E24:E25"/>
    <mergeCell ref="F24:H25"/>
    <mergeCell ref="I24:O25"/>
    <mergeCell ref="AF28:AG29"/>
    <mergeCell ref="AH28:AJ29"/>
    <mergeCell ref="Z152:AA152"/>
    <mergeCell ref="AB152:AB153"/>
    <mergeCell ref="AC152:AC153"/>
    <mergeCell ref="AD152:AE153"/>
    <mergeCell ref="AF152:AG153"/>
    <mergeCell ref="AH152:AJ153"/>
    <mergeCell ref="AK152:AK153"/>
    <mergeCell ref="W153:Y153"/>
    <mergeCell ref="Z153:AA153"/>
    <mergeCell ref="A152:B153"/>
    <mergeCell ref="C152:C153"/>
    <mergeCell ref="D152:D153"/>
    <mergeCell ref="E152:E153"/>
    <mergeCell ref="F152:H153"/>
    <mergeCell ref="I152:O153"/>
    <mergeCell ref="P152:R153"/>
    <mergeCell ref="S152:V153"/>
    <mergeCell ref="W152:Y152"/>
    <mergeCell ref="Z154:AA154"/>
    <mergeCell ref="AB154:AB155"/>
    <mergeCell ref="AC154:AC155"/>
    <mergeCell ref="AD154:AE155"/>
    <mergeCell ref="AF154:AG155"/>
    <mergeCell ref="AH154:AJ155"/>
    <mergeCell ref="AK154:AK155"/>
    <mergeCell ref="W155:Y155"/>
    <mergeCell ref="Z155:AA155"/>
    <mergeCell ref="A154:B155"/>
    <mergeCell ref="C154:C155"/>
    <mergeCell ref="D154:D155"/>
    <mergeCell ref="E154:E155"/>
    <mergeCell ref="F154:H155"/>
    <mergeCell ref="I154:O155"/>
    <mergeCell ref="P154:R155"/>
    <mergeCell ref="S154:V155"/>
    <mergeCell ref="W154:Y154"/>
    <mergeCell ref="Z156:AA156"/>
    <mergeCell ref="AB156:AB157"/>
    <mergeCell ref="AC156:AC157"/>
    <mergeCell ref="AD156:AE157"/>
    <mergeCell ref="AF156:AG157"/>
    <mergeCell ref="AH156:AJ157"/>
    <mergeCell ref="AK156:AK157"/>
    <mergeCell ref="W157:Y157"/>
    <mergeCell ref="Z157:AA157"/>
    <mergeCell ref="A156:B157"/>
    <mergeCell ref="C156:C157"/>
    <mergeCell ref="D156:D157"/>
    <mergeCell ref="E156:E157"/>
    <mergeCell ref="F156:H157"/>
    <mergeCell ref="I156:O157"/>
    <mergeCell ref="P156:R157"/>
    <mergeCell ref="S156:V157"/>
    <mergeCell ref="W156:Y156"/>
    <mergeCell ref="Z158:AA158"/>
    <mergeCell ref="AB158:AB159"/>
    <mergeCell ref="AC158:AC159"/>
    <mergeCell ref="AD158:AE159"/>
    <mergeCell ref="AF158:AG159"/>
    <mergeCell ref="AH158:AJ159"/>
    <mergeCell ref="AK158:AK159"/>
    <mergeCell ref="W159:Y159"/>
    <mergeCell ref="Z159:AA159"/>
    <mergeCell ref="A158:B159"/>
    <mergeCell ref="C158:C159"/>
    <mergeCell ref="D158:D159"/>
    <mergeCell ref="E158:E159"/>
    <mergeCell ref="F158:H159"/>
    <mergeCell ref="I158:O159"/>
    <mergeCell ref="P158:R159"/>
    <mergeCell ref="S158:V159"/>
    <mergeCell ref="W158:Y158"/>
    <mergeCell ref="Z160:AA160"/>
    <mergeCell ref="AB160:AB161"/>
    <mergeCell ref="AC160:AC161"/>
    <mergeCell ref="AD160:AE161"/>
    <mergeCell ref="AF160:AG161"/>
    <mergeCell ref="AH160:AJ161"/>
    <mergeCell ref="AK160:AK161"/>
    <mergeCell ref="W161:Y161"/>
    <mergeCell ref="Z161:AA161"/>
    <mergeCell ref="A160:B161"/>
    <mergeCell ref="C160:C161"/>
    <mergeCell ref="D160:D161"/>
    <mergeCell ref="E160:E161"/>
    <mergeCell ref="F160:H161"/>
    <mergeCell ref="I160:O161"/>
    <mergeCell ref="P160:R161"/>
    <mergeCell ref="S160:V161"/>
    <mergeCell ref="W160:Y160"/>
    <mergeCell ref="Z162:AA162"/>
    <mergeCell ref="AB162:AB163"/>
    <mergeCell ref="AC162:AC163"/>
    <mergeCell ref="AD162:AE163"/>
    <mergeCell ref="AF162:AG163"/>
    <mergeCell ref="AH162:AJ163"/>
    <mergeCell ref="AK162:AK163"/>
    <mergeCell ref="W163:Y163"/>
    <mergeCell ref="Z163:AA163"/>
    <mergeCell ref="A162:B163"/>
    <mergeCell ref="C162:C163"/>
    <mergeCell ref="D162:D163"/>
    <mergeCell ref="E162:E163"/>
    <mergeCell ref="F162:H163"/>
    <mergeCell ref="I162:O163"/>
    <mergeCell ref="P162:R163"/>
    <mergeCell ref="S162:V163"/>
    <mergeCell ref="W162:Y162"/>
    <mergeCell ref="Z164:AA164"/>
    <mergeCell ref="AB164:AB165"/>
    <mergeCell ref="AC164:AC165"/>
    <mergeCell ref="AD164:AE165"/>
    <mergeCell ref="AF164:AG165"/>
    <mergeCell ref="AH164:AJ165"/>
    <mergeCell ref="AK164:AK165"/>
    <mergeCell ref="W165:Y165"/>
    <mergeCell ref="Z165:AA165"/>
    <mergeCell ref="A164:B165"/>
    <mergeCell ref="C164:C165"/>
    <mergeCell ref="D164:D165"/>
    <mergeCell ref="E164:E165"/>
    <mergeCell ref="F164:H165"/>
    <mergeCell ref="I164:O165"/>
    <mergeCell ref="P164:R165"/>
    <mergeCell ref="S164:V165"/>
    <mergeCell ref="W164:Y164"/>
    <mergeCell ref="Z166:AA166"/>
    <mergeCell ref="AB166:AB167"/>
    <mergeCell ref="AC166:AC167"/>
    <mergeCell ref="AD166:AE167"/>
    <mergeCell ref="AF166:AG167"/>
    <mergeCell ref="AH166:AJ167"/>
    <mergeCell ref="AK166:AK167"/>
    <mergeCell ref="W167:Y167"/>
    <mergeCell ref="Z167:AA167"/>
    <mergeCell ref="A166:B167"/>
    <mergeCell ref="C166:C167"/>
    <mergeCell ref="D166:D167"/>
    <mergeCell ref="E166:E167"/>
    <mergeCell ref="F166:H167"/>
    <mergeCell ref="I166:O167"/>
    <mergeCell ref="P166:R167"/>
    <mergeCell ref="S166:V167"/>
    <mergeCell ref="W166:Y166"/>
    <mergeCell ref="Z168:AA168"/>
    <mergeCell ref="W171:Y171"/>
    <mergeCell ref="Z171:AA171"/>
    <mergeCell ref="W168:Y168"/>
    <mergeCell ref="A168:B169"/>
    <mergeCell ref="C168:C169"/>
    <mergeCell ref="D168:D169"/>
    <mergeCell ref="E168:E169"/>
    <mergeCell ref="F168:H169"/>
    <mergeCell ref="I168:O169"/>
    <mergeCell ref="P168:R169"/>
    <mergeCell ref="S168:V169"/>
    <mergeCell ref="AB168:AB169"/>
    <mergeCell ref="AC168:AC169"/>
    <mergeCell ref="AD168:AE169"/>
    <mergeCell ref="AF168:AG169"/>
    <mergeCell ref="AH168:AJ169"/>
    <mergeCell ref="W169:Y169"/>
    <mergeCell ref="Z169:AA169"/>
    <mergeCell ref="W231:Y231"/>
    <mergeCell ref="Z172:AA172"/>
    <mergeCell ref="AB172:AB174"/>
    <mergeCell ref="AC172:AC174"/>
    <mergeCell ref="AD172:AE174"/>
    <mergeCell ref="AF172:AG174"/>
    <mergeCell ref="AH172:AJ174"/>
    <mergeCell ref="AK172:AK174"/>
    <mergeCell ref="W174:Y174"/>
    <mergeCell ref="Z174:AA174"/>
    <mergeCell ref="A172:B174"/>
    <mergeCell ref="C172:C174"/>
    <mergeCell ref="D172:D174"/>
    <mergeCell ref="E172:E174"/>
    <mergeCell ref="F172:H174"/>
    <mergeCell ref="I172:O174"/>
    <mergeCell ref="P172:R174"/>
    <mergeCell ref="S172:V174"/>
    <mergeCell ref="W172:Y172"/>
    <mergeCell ref="A175:B177"/>
    <mergeCell ref="C175:C177"/>
    <mergeCell ref="D175:D177"/>
    <mergeCell ref="E175:E177"/>
    <mergeCell ref="F175:H177"/>
    <mergeCell ref="I175:O177"/>
    <mergeCell ref="P175:R177"/>
    <mergeCell ref="S175:V177"/>
    <mergeCell ref="W175:Y175"/>
    <mergeCell ref="Z175:AA175"/>
    <mergeCell ref="AB175:AB177"/>
    <mergeCell ref="AC175:AC177"/>
    <mergeCell ref="AD175:AE177"/>
    <mergeCell ref="Z231:AA231"/>
    <mergeCell ref="AK170:AK171"/>
    <mergeCell ref="C170:C171"/>
    <mergeCell ref="D170:D171"/>
    <mergeCell ref="E170:E171"/>
    <mergeCell ref="F170:H171"/>
    <mergeCell ref="I170:O171"/>
    <mergeCell ref="P170:R171"/>
    <mergeCell ref="S170:V171"/>
    <mergeCell ref="W170:Y170"/>
    <mergeCell ref="Z170:AA170"/>
    <mergeCell ref="AB170:AB171"/>
    <mergeCell ref="AC170:AC171"/>
    <mergeCell ref="AD170:AE171"/>
    <mergeCell ref="AF170:AG171"/>
    <mergeCell ref="AH170:AJ171"/>
    <mergeCell ref="AK168:AK169"/>
    <mergeCell ref="C230:C231"/>
    <mergeCell ref="D230:D231"/>
    <mergeCell ref="E230:E231"/>
    <mergeCell ref="F230:H231"/>
    <mergeCell ref="I230:O231"/>
    <mergeCell ref="P230:R231"/>
    <mergeCell ref="S230:V231"/>
    <mergeCell ref="W230:Y230"/>
    <mergeCell ref="Z230:AA230"/>
    <mergeCell ref="AB230:AB231"/>
    <mergeCell ref="AC230:AC231"/>
    <mergeCell ref="AD230:AE231"/>
    <mergeCell ref="AF230:AG231"/>
    <mergeCell ref="AH230:AJ231"/>
    <mergeCell ref="AK230:AK231"/>
  </mergeCells>
  <pageMargins left="0.11811023622047245" right="0.11811023622047245" top="0.15748031496062992" bottom="0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tabSelected="1" zoomScaleNormal="100" workbookViewId="0">
      <selection activeCell="R60" sqref="R60:T61"/>
    </sheetView>
  </sheetViews>
  <sheetFormatPr defaultRowHeight="14.4" x14ac:dyDescent="0.3"/>
  <cols>
    <col min="1" max="1" width="5.5546875" customWidth="1"/>
    <col min="2" max="2" width="16.33203125" customWidth="1"/>
    <col min="4" max="4" width="9.109375" customWidth="1"/>
    <col min="5" max="5" width="7.44140625" customWidth="1"/>
    <col min="6" max="8" width="11.109375" customWidth="1"/>
    <col min="9" max="10" width="9" customWidth="1"/>
    <col min="11" max="11" width="9" bestFit="1" customWidth="1"/>
    <col min="12" max="12" width="11" customWidth="1"/>
    <col min="13" max="13" width="14" customWidth="1"/>
    <col min="17" max="17" width="9.109375" customWidth="1"/>
    <col min="20" max="20" width="9.6640625" customWidth="1"/>
    <col min="21" max="21" width="13.33203125" customWidth="1"/>
    <col min="22" max="22" width="7.33203125" customWidth="1"/>
  </cols>
  <sheetData>
    <row r="1" spans="1:22" ht="40.5" customHeight="1" x14ac:dyDescent="0.3">
      <c r="A1" s="602" t="s">
        <v>1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</row>
    <row r="2" spans="1:22" ht="49.5" customHeight="1" x14ac:dyDescent="0.3">
      <c r="A2" s="603" t="s">
        <v>2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</row>
    <row r="3" spans="1:22" ht="15" customHeight="1" x14ac:dyDescent="0.3">
      <c r="A3" s="604" t="s">
        <v>3</v>
      </c>
      <c r="B3" s="607" t="s">
        <v>4</v>
      </c>
      <c r="C3" s="620" t="s">
        <v>91</v>
      </c>
      <c r="D3" s="465" t="s">
        <v>112</v>
      </c>
      <c r="E3" s="465"/>
      <c r="F3" s="49" t="s">
        <v>5</v>
      </c>
      <c r="G3" s="49" t="s">
        <v>6</v>
      </c>
      <c r="H3" s="465" t="s">
        <v>7</v>
      </c>
      <c r="I3" s="465"/>
      <c r="J3" s="49" t="s">
        <v>8</v>
      </c>
      <c r="K3" s="49" t="s">
        <v>9</v>
      </c>
      <c r="L3" s="465" t="s">
        <v>10</v>
      </c>
      <c r="M3" s="465" t="s">
        <v>11</v>
      </c>
      <c r="N3" s="611" t="s">
        <v>12</v>
      </c>
      <c r="O3" s="612"/>
      <c r="P3" s="611" t="s">
        <v>13</v>
      </c>
      <c r="Q3" s="612"/>
      <c r="R3" s="611" t="s">
        <v>14</v>
      </c>
      <c r="S3" s="613"/>
      <c r="T3" s="612"/>
      <c r="U3" s="623" t="s">
        <v>15</v>
      </c>
      <c r="V3" s="308" t="s">
        <v>17</v>
      </c>
    </row>
    <row r="4" spans="1:22" ht="15" customHeight="1" x14ac:dyDescent="0.3">
      <c r="A4" s="605"/>
      <c r="B4" s="608"/>
      <c r="C4" s="464"/>
      <c r="D4" s="376"/>
      <c r="E4" s="376"/>
      <c r="F4" s="376" t="s">
        <v>38</v>
      </c>
      <c r="G4" s="376"/>
      <c r="H4" s="376"/>
      <c r="I4" s="376"/>
      <c r="J4" s="376"/>
      <c r="K4" s="376"/>
      <c r="L4" s="376"/>
      <c r="M4" s="376"/>
      <c r="N4" s="611"/>
      <c r="O4" s="612"/>
      <c r="P4" s="611"/>
      <c r="Q4" s="612"/>
      <c r="R4" s="611"/>
      <c r="S4" s="613"/>
      <c r="T4" s="612"/>
      <c r="U4" s="624"/>
      <c r="V4" s="308"/>
    </row>
    <row r="5" spans="1:22" ht="15" customHeight="1" x14ac:dyDescent="0.3">
      <c r="A5" s="605"/>
      <c r="B5" s="608"/>
      <c r="C5" s="464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56"/>
      <c r="O5" s="57"/>
      <c r="P5" s="611"/>
      <c r="Q5" s="612"/>
      <c r="R5" s="614"/>
      <c r="S5" s="615"/>
      <c r="T5" s="616"/>
      <c r="U5" s="624"/>
      <c r="V5" s="308"/>
    </row>
    <row r="6" spans="1:22" x14ac:dyDescent="0.3">
      <c r="A6" s="605"/>
      <c r="B6" s="608"/>
      <c r="C6" s="464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56"/>
      <c r="O6" s="57"/>
      <c r="P6" s="52"/>
      <c r="Q6" s="50"/>
      <c r="R6" s="614"/>
      <c r="S6" s="615"/>
      <c r="T6" s="616"/>
      <c r="U6" s="624"/>
      <c r="V6" s="308"/>
    </row>
    <row r="7" spans="1:22" x14ac:dyDescent="0.3">
      <c r="A7" s="605"/>
      <c r="B7" s="608"/>
      <c r="C7" s="464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56"/>
      <c r="O7" s="57"/>
      <c r="P7" s="52"/>
      <c r="Q7" s="51"/>
      <c r="R7" s="614"/>
      <c r="S7" s="615"/>
      <c r="T7" s="616"/>
      <c r="U7" s="624"/>
      <c r="V7" s="308"/>
    </row>
    <row r="8" spans="1:22" x14ac:dyDescent="0.3">
      <c r="A8" s="605"/>
      <c r="B8" s="608"/>
      <c r="C8" s="464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56"/>
      <c r="O8" s="57"/>
      <c r="P8" s="379"/>
      <c r="Q8" s="408"/>
      <c r="R8" s="614"/>
      <c r="S8" s="615"/>
      <c r="T8" s="616"/>
      <c r="U8" s="624"/>
      <c r="V8" s="308"/>
    </row>
    <row r="9" spans="1:22" x14ac:dyDescent="0.3">
      <c r="A9" s="606"/>
      <c r="B9" s="608"/>
      <c r="C9" s="465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58"/>
      <c r="O9" s="59"/>
      <c r="P9" s="379"/>
      <c r="Q9" s="408"/>
      <c r="R9" s="617"/>
      <c r="S9" s="618"/>
      <c r="T9" s="619"/>
      <c r="U9" s="624"/>
      <c r="V9" s="308"/>
    </row>
    <row r="10" spans="1:22" ht="15" hidden="1" customHeight="1" x14ac:dyDescent="0.3">
      <c r="A10" s="631">
        <v>2021</v>
      </c>
      <c r="B10" s="628" t="s">
        <v>123</v>
      </c>
      <c r="C10" s="203" t="s">
        <v>24</v>
      </c>
      <c r="D10" s="223">
        <v>830</v>
      </c>
      <c r="E10" s="225" t="s">
        <v>137</v>
      </c>
      <c r="F10" s="205">
        <v>70120</v>
      </c>
      <c r="G10" s="205">
        <v>77750</v>
      </c>
      <c r="H10" s="205">
        <v>74620</v>
      </c>
      <c r="I10" s="206"/>
      <c r="J10" s="201">
        <v>76015</v>
      </c>
      <c r="K10" s="201">
        <v>76000</v>
      </c>
      <c r="L10" s="201">
        <f>ROUNDDOWN(AVERAGE(F10,G10,H10,J10,K10),2)</f>
        <v>74901</v>
      </c>
      <c r="M10" s="203" t="s">
        <v>16</v>
      </c>
      <c r="N10" s="205">
        <f>STDEV(F10,G10,H10,J10,K10)</f>
        <v>2894.0680710722754</v>
      </c>
      <c r="O10" s="206"/>
      <c r="P10" s="205">
        <f>N10/L10*100</f>
        <v>3.8638577202871462</v>
      </c>
      <c r="Q10" s="206"/>
      <c r="R10" s="588">
        <f>L10*D10</f>
        <v>62167830</v>
      </c>
      <c r="S10" s="589"/>
      <c r="T10" s="609"/>
      <c r="U10" s="621">
        <f>ROUNDDOWN(L10,2)</f>
        <v>74901</v>
      </c>
      <c r="V10" s="309">
        <f>SUM(R10:T15)</f>
        <v>186503490</v>
      </c>
    </row>
    <row r="11" spans="1:22" ht="56.25" hidden="1" customHeight="1" x14ac:dyDescent="0.3">
      <c r="A11" s="631"/>
      <c r="B11" s="629"/>
      <c r="C11" s="466"/>
      <c r="D11" s="587"/>
      <c r="E11" s="228"/>
      <c r="F11" s="207"/>
      <c r="G11" s="207"/>
      <c r="H11" s="207"/>
      <c r="I11" s="208"/>
      <c r="J11" s="202"/>
      <c r="K11" s="202"/>
      <c r="L11" s="202"/>
      <c r="M11" s="466"/>
      <c r="N11" s="207"/>
      <c r="O11" s="208"/>
      <c r="P11" s="207"/>
      <c r="Q11" s="208"/>
      <c r="R11" s="590"/>
      <c r="S11" s="591"/>
      <c r="T11" s="610"/>
      <c r="U11" s="622"/>
      <c r="V11" s="310"/>
    </row>
    <row r="12" spans="1:22" ht="62.25" hidden="1" customHeight="1" x14ac:dyDescent="0.3">
      <c r="A12" s="598">
        <v>2022</v>
      </c>
      <c r="B12" s="629"/>
      <c r="C12" s="203" t="s">
        <v>24</v>
      </c>
      <c r="D12" s="223">
        <v>830</v>
      </c>
      <c r="E12" s="225" t="s">
        <v>137</v>
      </c>
      <c r="F12" s="205">
        <v>70120</v>
      </c>
      <c r="G12" s="205">
        <v>77750</v>
      </c>
      <c r="H12" s="205">
        <v>74620</v>
      </c>
      <c r="I12" s="206"/>
      <c r="J12" s="201">
        <v>76015</v>
      </c>
      <c r="K12" s="201">
        <v>76000</v>
      </c>
      <c r="L12" s="201">
        <f>ROUNDDOWN(AVERAGE(F12,G12,H12,J12,K12),2)</f>
        <v>74901</v>
      </c>
      <c r="M12" s="203" t="s">
        <v>16</v>
      </c>
      <c r="N12" s="205">
        <f>STDEV(F12,G12,H12,J12,K12)</f>
        <v>2894.0680710722754</v>
      </c>
      <c r="O12" s="206"/>
      <c r="P12" s="205">
        <f>N12/L12*100</f>
        <v>3.8638577202871462</v>
      </c>
      <c r="Q12" s="206"/>
      <c r="R12" s="588">
        <f>L12*D12</f>
        <v>62167830</v>
      </c>
      <c r="S12" s="589"/>
      <c r="T12" s="609"/>
      <c r="U12" s="621">
        <f>ROUNDDOWN(L12,2)</f>
        <v>74901</v>
      </c>
      <c r="V12" s="310"/>
    </row>
    <row r="13" spans="1:22" ht="45" hidden="1" customHeight="1" x14ac:dyDescent="0.3">
      <c r="A13" s="599"/>
      <c r="B13" s="629"/>
      <c r="C13" s="466"/>
      <c r="D13" s="587"/>
      <c r="E13" s="228"/>
      <c r="F13" s="207"/>
      <c r="G13" s="207"/>
      <c r="H13" s="207"/>
      <c r="I13" s="208"/>
      <c r="J13" s="202"/>
      <c r="K13" s="202"/>
      <c r="L13" s="202"/>
      <c r="M13" s="466"/>
      <c r="N13" s="207"/>
      <c r="O13" s="208"/>
      <c r="P13" s="207"/>
      <c r="Q13" s="208"/>
      <c r="R13" s="590"/>
      <c r="S13" s="591"/>
      <c r="T13" s="610"/>
      <c r="U13" s="622"/>
      <c r="V13" s="310"/>
    </row>
    <row r="14" spans="1:22" ht="44.25" hidden="1" customHeight="1" x14ac:dyDescent="0.3">
      <c r="A14" s="631">
        <v>2023</v>
      </c>
      <c r="B14" s="629"/>
      <c r="C14" s="203" t="s">
        <v>24</v>
      </c>
      <c r="D14" s="223">
        <v>830</v>
      </c>
      <c r="E14" s="225" t="s">
        <v>137</v>
      </c>
      <c r="F14" s="205">
        <v>70120</v>
      </c>
      <c r="G14" s="205">
        <v>77750</v>
      </c>
      <c r="H14" s="205">
        <v>74620</v>
      </c>
      <c r="I14" s="206"/>
      <c r="J14" s="201">
        <v>76015</v>
      </c>
      <c r="K14" s="201">
        <v>76000</v>
      </c>
      <c r="L14" s="201">
        <f>ROUNDDOWN(AVERAGE(F14,G14,H14,J14,K14),2)</f>
        <v>74901</v>
      </c>
      <c r="M14" s="203" t="s">
        <v>16</v>
      </c>
      <c r="N14" s="205">
        <f>STDEV(F14,G14,H14,J14,K14)</f>
        <v>2894.0680710722754</v>
      </c>
      <c r="O14" s="206"/>
      <c r="P14" s="205">
        <f>N14/L14*100</f>
        <v>3.8638577202871462</v>
      </c>
      <c r="Q14" s="206"/>
      <c r="R14" s="588">
        <f>L14*D14</f>
        <v>62167830</v>
      </c>
      <c r="S14" s="589"/>
      <c r="T14" s="609"/>
      <c r="U14" s="621">
        <f>ROUNDDOWN(L14,2)</f>
        <v>74901</v>
      </c>
      <c r="V14" s="310"/>
    </row>
    <row r="15" spans="1:22" ht="28.5" hidden="1" customHeight="1" x14ac:dyDescent="0.3">
      <c r="A15" s="631"/>
      <c r="B15" s="630"/>
      <c r="C15" s="466"/>
      <c r="D15" s="587"/>
      <c r="E15" s="228"/>
      <c r="F15" s="207"/>
      <c r="G15" s="207"/>
      <c r="H15" s="207"/>
      <c r="I15" s="208"/>
      <c r="J15" s="202"/>
      <c r="K15" s="202"/>
      <c r="L15" s="202"/>
      <c r="M15" s="466"/>
      <c r="N15" s="207"/>
      <c r="O15" s="208"/>
      <c r="P15" s="207"/>
      <c r="Q15" s="208"/>
      <c r="R15" s="590"/>
      <c r="S15" s="591"/>
      <c r="T15" s="610"/>
      <c r="U15" s="622"/>
      <c r="V15" s="311"/>
    </row>
    <row r="16" spans="1:22" ht="15" hidden="1" customHeight="1" x14ac:dyDescent="0.3">
      <c r="A16" s="148">
        <v>2</v>
      </c>
      <c r="B16" s="600" t="s">
        <v>20</v>
      </c>
      <c r="C16" s="203" t="s">
        <v>25</v>
      </c>
      <c r="D16" s="223">
        <v>30</v>
      </c>
      <c r="E16" s="225" t="s">
        <v>28</v>
      </c>
      <c r="F16" s="205">
        <v>177780.89</v>
      </c>
      <c r="G16" s="205">
        <v>190137.44</v>
      </c>
      <c r="H16" s="205">
        <v>145395</v>
      </c>
      <c r="I16" s="206"/>
      <c r="J16" s="201"/>
      <c r="K16" s="201"/>
      <c r="L16" s="201">
        <f>ROUNDDOWN(AVERAGE(F16,G16,H16,J16,K16),2)</f>
        <v>171104.44</v>
      </c>
      <c r="M16" s="203" t="s">
        <v>16</v>
      </c>
      <c r="N16" s="205">
        <f>STDEV(F16,G16,H16,J16,K16)</f>
        <v>23106.334398991974</v>
      </c>
      <c r="O16" s="206"/>
      <c r="P16" s="205">
        <f>N16/L16*100</f>
        <v>13.504228411017255</v>
      </c>
      <c r="Q16" s="206"/>
      <c r="R16" s="209">
        <f>L16*D16</f>
        <v>5133133.2</v>
      </c>
      <c r="S16" s="210"/>
      <c r="T16" s="211"/>
      <c r="U16" s="234">
        <f>ROUNDDOWN(L16,2)</f>
        <v>171104.44</v>
      </c>
    </row>
    <row r="17" spans="1:22" ht="41.25" hidden="1" customHeight="1" x14ac:dyDescent="0.3">
      <c r="A17" s="150"/>
      <c r="B17" s="601"/>
      <c r="C17" s="466"/>
      <c r="D17" s="224"/>
      <c r="E17" s="228"/>
      <c r="F17" s="207"/>
      <c r="G17" s="207"/>
      <c r="H17" s="207"/>
      <c r="I17" s="208"/>
      <c r="J17" s="202"/>
      <c r="K17" s="202"/>
      <c r="L17" s="215"/>
      <c r="M17" s="204"/>
      <c r="N17" s="207"/>
      <c r="O17" s="208"/>
      <c r="P17" s="207"/>
      <c r="Q17" s="208"/>
      <c r="R17" s="212"/>
      <c r="S17" s="213"/>
      <c r="T17" s="214"/>
      <c r="U17" s="235"/>
    </row>
    <row r="18" spans="1:22" ht="15" hidden="1" customHeight="1" x14ac:dyDescent="0.3">
      <c r="A18" s="297">
        <v>3</v>
      </c>
      <c r="B18" s="600" t="s">
        <v>21</v>
      </c>
      <c r="C18" s="221" t="s">
        <v>26</v>
      </c>
      <c r="D18" s="223">
        <v>65</v>
      </c>
      <c r="E18" s="225" t="s">
        <v>30</v>
      </c>
      <c r="F18" s="205">
        <v>177780.89</v>
      </c>
      <c r="G18" s="205">
        <v>190137.44</v>
      </c>
      <c r="H18" s="205">
        <v>145395</v>
      </c>
      <c r="I18" s="206"/>
      <c r="J18" s="201"/>
      <c r="K18" s="201"/>
      <c r="L18" s="201">
        <f>ROUNDDOWN(AVERAGE(F18,G18,H18,J18,K18),2)</f>
        <v>171104.44</v>
      </c>
      <c r="M18" s="203" t="s">
        <v>16</v>
      </c>
      <c r="N18" s="205">
        <f>STDEV(F18,G18,H18,J18,K18)</f>
        <v>23106.334398991974</v>
      </c>
      <c r="O18" s="206"/>
      <c r="P18" s="205">
        <f>N18/L18*100</f>
        <v>13.504228411017255</v>
      </c>
      <c r="Q18" s="206"/>
      <c r="R18" s="209">
        <f>L18*D18</f>
        <v>11121788.6</v>
      </c>
      <c r="S18" s="210"/>
      <c r="T18" s="211"/>
      <c r="U18" s="234">
        <f>ROUNDDOWN(L18,2)</f>
        <v>171104.44</v>
      </c>
    </row>
    <row r="19" spans="1:22" ht="45" hidden="1" customHeight="1" x14ac:dyDescent="0.3">
      <c r="A19" s="297"/>
      <c r="B19" s="601"/>
      <c r="C19" s="222"/>
      <c r="D19" s="224"/>
      <c r="E19" s="228"/>
      <c r="F19" s="207"/>
      <c r="G19" s="207"/>
      <c r="H19" s="207"/>
      <c r="I19" s="208"/>
      <c r="J19" s="215"/>
      <c r="K19" s="215"/>
      <c r="L19" s="202"/>
      <c r="M19" s="204"/>
      <c r="N19" s="207"/>
      <c r="O19" s="208"/>
      <c r="P19" s="207"/>
      <c r="Q19" s="208"/>
      <c r="R19" s="212"/>
      <c r="S19" s="213"/>
      <c r="T19" s="214"/>
      <c r="U19" s="235"/>
    </row>
    <row r="20" spans="1:22" ht="45" hidden="1" customHeight="1" x14ac:dyDescent="0.3">
      <c r="A20" s="297">
        <v>2021</v>
      </c>
      <c r="B20" s="600" t="s">
        <v>125</v>
      </c>
      <c r="C20" s="221" t="s">
        <v>27</v>
      </c>
      <c r="D20" s="223">
        <v>460</v>
      </c>
      <c r="E20" s="225" t="s">
        <v>122</v>
      </c>
      <c r="F20" s="205">
        <v>45400</v>
      </c>
      <c r="G20" s="205">
        <v>45000</v>
      </c>
      <c r="H20" s="205">
        <v>46800</v>
      </c>
      <c r="I20" s="206"/>
      <c r="J20" s="201"/>
      <c r="K20" s="201"/>
      <c r="L20" s="201">
        <f>ROUNDDOWN(AVERAGE(F20,G20,H20,J20,K20),2)</f>
        <v>45733.33</v>
      </c>
      <c r="M20" s="203" t="s">
        <v>16</v>
      </c>
      <c r="N20" s="205">
        <f>STDEV(F20,G20,H20,J20,K20)</f>
        <v>945.16312525052172</v>
      </c>
      <c r="O20" s="206"/>
      <c r="P20" s="205">
        <f>N20/L20*100</f>
        <v>2.0666833691107156</v>
      </c>
      <c r="Q20" s="206"/>
      <c r="R20" s="209">
        <f>L20*D20</f>
        <v>21037331.800000001</v>
      </c>
      <c r="S20" s="210"/>
      <c r="T20" s="211"/>
      <c r="U20" s="565">
        <f>ROUNDDOWN(L20,2)</f>
        <v>45733.33</v>
      </c>
      <c r="V20" s="309">
        <f>SUM(R20:T25)</f>
        <v>63111995.400000006</v>
      </c>
    </row>
    <row r="21" spans="1:22" ht="45" hidden="1" customHeight="1" x14ac:dyDescent="0.3">
      <c r="A21" s="297"/>
      <c r="B21" s="601"/>
      <c r="C21" s="222"/>
      <c r="D21" s="224"/>
      <c r="E21" s="228"/>
      <c r="F21" s="207"/>
      <c r="G21" s="207"/>
      <c r="H21" s="207"/>
      <c r="I21" s="208"/>
      <c r="J21" s="215"/>
      <c r="K21" s="215"/>
      <c r="L21" s="202"/>
      <c r="M21" s="204"/>
      <c r="N21" s="207"/>
      <c r="O21" s="208"/>
      <c r="P21" s="207"/>
      <c r="Q21" s="208"/>
      <c r="R21" s="212"/>
      <c r="S21" s="213"/>
      <c r="T21" s="214"/>
      <c r="U21" s="566"/>
      <c r="V21" s="310"/>
    </row>
    <row r="22" spans="1:22" ht="45" hidden="1" customHeight="1" x14ac:dyDescent="0.3">
      <c r="A22" s="297">
        <v>2022</v>
      </c>
      <c r="B22" s="600" t="s">
        <v>125</v>
      </c>
      <c r="C22" s="221" t="s">
        <v>27</v>
      </c>
      <c r="D22" s="223">
        <v>460</v>
      </c>
      <c r="E22" s="225" t="s">
        <v>122</v>
      </c>
      <c r="F22" s="205">
        <v>45400</v>
      </c>
      <c r="G22" s="205">
        <v>45000</v>
      </c>
      <c r="H22" s="205">
        <v>46800</v>
      </c>
      <c r="I22" s="206"/>
      <c r="J22" s="201"/>
      <c r="K22" s="201"/>
      <c r="L22" s="201">
        <f>ROUNDDOWN(AVERAGE(F22,G22,H22,J22,K22),2)</f>
        <v>45733.33</v>
      </c>
      <c r="M22" s="203" t="s">
        <v>16</v>
      </c>
      <c r="N22" s="205">
        <f>STDEV(F22,G22,H22,J22,K22)</f>
        <v>945.16312525052172</v>
      </c>
      <c r="O22" s="206"/>
      <c r="P22" s="205">
        <f>N22/L22*100</f>
        <v>2.0666833691107156</v>
      </c>
      <c r="Q22" s="206"/>
      <c r="R22" s="209">
        <f>L22*D22</f>
        <v>21037331.800000001</v>
      </c>
      <c r="S22" s="210"/>
      <c r="T22" s="211"/>
      <c r="U22" s="565">
        <f>ROUNDDOWN(L22,2)</f>
        <v>45733.33</v>
      </c>
      <c r="V22" s="310"/>
    </row>
    <row r="23" spans="1:22" ht="45" hidden="1" customHeight="1" x14ac:dyDescent="0.3">
      <c r="A23" s="297"/>
      <c r="B23" s="601"/>
      <c r="C23" s="222"/>
      <c r="D23" s="224"/>
      <c r="E23" s="228"/>
      <c r="F23" s="207"/>
      <c r="G23" s="207"/>
      <c r="H23" s="207"/>
      <c r="I23" s="208"/>
      <c r="J23" s="215"/>
      <c r="K23" s="215"/>
      <c r="L23" s="202"/>
      <c r="M23" s="204"/>
      <c r="N23" s="207"/>
      <c r="O23" s="208"/>
      <c r="P23" s="207"/>
      <c r="Q23" s="208"/>
      <c r="R23" s="212"/>
      <c r="S23" s="213"/>
      <c r="T23" s="214"/>
      <c r="U23" s="566"/>
      <c r="V23" s="310"/>
    </row>
    <row r="24" spans="1:22" ht="21" hidden="1" customHeight="1" x14ac:dyDescent="0.3">
      <c r="A24" s="297">
        <v>2023</v>
      </c>
      <c r="B24" s="600" t="s">
        <v>125</v>
      </c>
      <c r="C24" s="221" t="s">
        <v>27</v>
      </c>
      <c r="D24" s="223">
        <v>460</v>
      </c>
      <c r="E24" s="225" t="s">
        <v>122</v>
      </c>
      <c r="F24" s="205">
        <v>45400</v>
      </c>
      <c r="G24" s="205">
        <v>45000</v>
      </c>
      <c r="H24" s="205">
        <v>46800</v>
      </c>
      <c r="I24" s="206"/>
      <c r="J24" s="201"/>
      <c r="K24" s="201"/>
      <c r="L24" s="201">
        <f>ROUNDDOWN(AVERAGE(F24,G24,H24,J24,K24),2)</f>
        <v>45733.33</v>
      </c>
      <c r="M24" s="203" t="s">
        <v>16</v>
      </c>
      <c r="N24" s="205">
        <f>STDEV(F24,G24,H24,J24,K24)</f>
        <v>945.16312525052172</v>
      </c>
      <c r="O24" s="206"/>
      <c r="P24" s="205">
        <f>N24/L24*100</f>
        <v>2.0666833691107156</v>
      </c>
      <c r="Q24" s="206"/>
      <c r="R24" s="209">
        <f>L24*D24</f>
        <v>21037331.800000001</v>
      </c>
      <c r="S24" s="210"/>
      <c r="T24" s="211"/>
      <c r="U24" s="565">
        <f>ROUNDDOWN(L24,2)</f>
        <v>45733.33</v>
      </c>
      <c r="V24" s="310"/>
    </row>
    <row r="25" spans="1:22" ht="59.25" hidden="1" customHeight="1" x14ac:dyDescent="0.3">
      <c r="A25" s="297"/>
      <c r="B25" s="601"/>
      <c r="C25" s="222"/>
      <c r="D25" s="224"/>
      <c r="E25" s="228"/>
      <c r="F25" s="207"/>
      <c r="G25" s="207"/>
      <c r="H25" s="207"/>
      <c r="I25" s="208"/>
      <c r="J25" s="215"/>
      <c r="K25" s="215"/>
      <c r="L25" s="202"/>
      <c r="M25" s="204"/>
      <c r="N25" s="207"/>
      <c r="O25" s="208"/>
      <c r="P25" s="207"/>
      <c r="Q25" s="208"/>
      <c r="R25" s="212"/>
      <c r="S25" s="213"/>
      <c r="T25" s="214"/>
      <c r="U25" s="566"/>
      <c r="V25" s="311"/>
    </row>
    <row r="26" spans="1:22" ht="59.25" hidden="1" customHeight="1" x14ac:dyDescent="0.3">
      <c r="A26" s="297">
        <v>2021</v>
      </c>
      <c r="B26" s="600" t="s">
        <v>124</v>
      </c>
      <c r="C26" s="221" t="s">
        <v>27</v>
      </c>
      <c r="D26" s="223">
        <v>320</v>
      </c>
      <c r="E26" s="225" t="s">
        <v>117</v>
      </c>
      <c r="F26" s="205">
        <v>38500</v>
      </c>
      <c r="G26" s="205">
        <v>45000</v>
      </c>
      <c r="H26" s="205"/>
      <c r="I26" s="206"/>
      <c r="J26" s="201"/>
      <c r="K26" s="201"/>
      <c r="L26" s="201">
        <f>ROUNDDOWN(AVERAGE(F26,G26,H26,J26,K26),2)</f>
        <v>41750</v>
      </c>
      <c r="M26" s="203" t="s">
        <v>16</v>
      </c>
      <c r="N26" s="205">
        <f>STDEV(F26,G26,H26,J26,K26)</f>
        <v>4596.1940777125592</v>
      </c>
      <c r="O26" s="206"/>
      <c r="P26" s="205">
        <f>N26/L26*100</f>
        <v>11.008848090329483</v>
      </c>
      <c r="Q26" s="206"/>
      <c r="R26" s="209">
        <f>L26*D26</f>
        <v>13360000</v>
      </c>
      <c r="S26" s="210"/>
      <c r="T26" s="211"/>
      <c r="U26" s="565">
        <f>ROUNDDOWN(L26,2)</f>
        <v>41750</v>
      </c>
      <c r="V26" s="307">
        <f>SUM(R26:T31)</f>
        <v>40080000</v>
      </c>
    </row>
    <row r="27" spans="1:22" ht="59.25" hidden="1" customHeight="1" x14ac:dyDescent="0.3">
      <c r="A27" s="297"/>
      <c r="B27" s="601"/>
      <c r="C27" s="222"/>
      <c r="D27" s="224"/>
      <c r="E27" s="228"/>
      <c r="F27" s="207"/>
      <c r="G27" s="207"/>
      <c r="H27" s="207"/>
      <c r="I27" s="208"/>
      <c r="J27" s="215"/>
      <c r="K27" s="215"/>
      <c r="L27" s="202"/>
      <c r="M27" s="204"/>
      <c r="N27" s="207"/>
      <c r="O27" s="208"/>
      <c r="P27" s="207"/>
      <c r="Q27" s="208"/>
      <c r="R27" s="212"/>
      <c r="S27" s="213"/>
      <c r="T27" s="214"/>
      <c r="U27" s="566"/>
      <c r="V27" s="308"/>
    </row>
    <row r="28" spans="1:22" ht="59.25" hidden="1" customHeight="1" x14ac:dyDescent="0.3">
      <c r="A28" s="297">
        <v>2022</v>
      </c>
      <c r="B28" s="600" t="s">
        <v>124</v>
      </c>
      <c r="C28" s="221" t="s">
        <v>27</v>
      </c>
      <c r="D28" s="223">
        <v>320</v>
      </c>
      <c r="E28" s="225" t="s">
        <v>117</v>
      </c>
      <c r="F28" s="205">
        <v>38500</v>
      </c>
      <c r="G28" s="205">
        <v>45000</v>
      </c>
      <c r="H28" s="205"/>
      <c r="I28" s="206"/>
      <c r="J28" s="201"/>
      <c r="K28" s="201"/>
      <c r="L28" s="201">
        <f>ROUNDDOWN(AVERAGE(F28,G28,H28,J28,K28),2)</f>
        <v>41750</v>
      </c>
      <c r="M28" s="203" t="s">
        <v>16</v>
      </c>
      <c r="N28" s="205">
        <f>STDEV(F28,G28,H28,J28,K28)</f>
        <v>4596.1940777125592</v>
      </c>
      <c r="O28" s="206"/>
      <c r="P28" s="205">
        <f>N28/L28*100</f>
        <v>11.008848090329483</v>
      </c>
      <c r="Q28" s="206"/>
      <c r="R28" s="209">
        <f>L28*D28</f>
        <v>13360000</v>
      </c>
      <c r="S28" s="210"/>
      <c r="T28" s="211"/>
      <c r="U28" s="565">
        <f>ROUNDDOWN(L28,2)</f>
        <v>41750</v>
      </c>
      <c r="V28" s="308"/>
    </row>
    <row r="29" spans="1:22" ht="59.25" hidden="1" customHeight="1" x14ac:dyDescent="0.3">
      <c r="A29" s="297"/>
      <c r="B29" s="601"/>
      <c r="C29" s="222"/>
      <c r="D29" s="224"/>
      <c r="E29" s="228"/>
      <c r="F29" s="207"/>
      <c r="G29" s="207"/>
      <c r="H29" s="207"/>
      <c r="I29" s="208"/>
      <c r="J29" s="215"/>
      <c r="K29" s="215"/>
      <c r="L29" s="202"/>
      <c r="M29" s="204"/>
      <c r="N29" s="207"/>
      <c r="O29" s="208"/>
      <c r="P29" s="207"/>
      <c r="Q29" s="208"/>
      <c r="R29" s="212"/>
      <c r="S29" s="213"/>
      <c r="T29" s="214"/>
      <c r="U29" s="566"/>
      <c r="V29" s="308"/>
    </row>
    <row r="30" spans="1:22" hidden="1" x14ac:dyDescent="0.3">
      <c r="A30" s="297">
        <v>2023</v>
      </c>
      <c r="B30" s="600" t="s">
        <v>124</v>
      </c>
      <c r="C30" s="221" t="s">
        <v>27</v>
      </c>
      <c r="D30" s="223">
        <v>320</v>
      </c>
      <c r="E30" s="225" t="s">
        <v>117</v>
      </c>
      <c r="F30" s="205">
        <v>38500</v>
      </c>
      <c r="G30" s="205">
        <v>45000</v>
      </c>
      <c r="H30" s="205"/>
      <c r="I30" s="206"/>
      <c r="J30" s="201"/>
      <c r="K30" s="201"/>
      <c r="L30" s="201">
        <f>ROUNDDOWN(AVERAGE(F30,G30,H30,J30,K30),2)</f>
        <v>41750</v>
      </c>
      <c r="M30" s="203" t="s">
        <v>16</v>
      </c>
      <c r="N30" s="205">
        <f>STDEV(F30,G30,H30,J30,K30)</f>
        <v>4596.1940777125592</v>
      </c>
      <c r="O30" s="206"/>
      <c r="P30" s="205">
        <f>N30/L30*100</f>
        <v>11.008848090329483</v>
      </c>
      <c r="Q30" s="206"/>
      <c r="R30" s="209">
        <f>L30*D30</f>
        <v>13360000</v>
      </c>
      <c r="S30" s="210"/>
      <c r="T30" s="211"/>
      <c r="U30" s="565">
        <f>ROUNDDOWN(L30,2)</f>
        <v>41750</v>
      </c>
      <c r="V30" s="308"/>
    </row>
    <row r="31" spans="1:22" ht="54.75" hidden="1" customHeight="1" x14ac:dyDescent="0.3">
      <c r="A31" s="297"/>
      <c r="B31" s="601"/>
      <c r="C31" s="222"/>
      <c r="D31" s="224"/>
      <c r="E31" s="228"/>
      <c r="F31" s="207"/>
      <c r="G31" s="207"/>
      <c r="H31" s="207"/>
      <c r="I31" s="208"/>
      <c r="J31" s="215"/>
      <c r="K31" s="215"/>
      <c r="L31" s="202"/>
      <c r="M31" s="204"/>
      <c r="N31" s="207"/>
      <c r="O31" s="208"/>
      <c r="P31" s="207"/>
      <c r="Q31" s="208"/>
      <c r="R31" s="212"/>
      <c r="S31" s="213"/>
      <c r="T31" s="214"/>
      <c r="U31" s="566"/>
      <c r="V31" s="308"/>
    </row>
    <row r="32" spans="1:22" ht="54.75" hidden="1" customHeight="1" x14ac:dyDescent="0.3">
      <c r="A32" s="61"/>
      <c r="B32" s="625" t="s">
        <v>139</v>
      </c>
      <c r="C32" s="203" t="s">
        <v>24</v>
      </c>
      <c r="D32" s="223">
        <v>65</v>
      </c>
      <c r="E32" s="225" t="s">
        <v>138</v>
      </c>
      <c r="F32" s="205">
        <v>70120</v>
      </c>
      <c r="G32" s="205">
        <v>77750</v>
      </c>
      <c r="H32" s="205">
        <v>74620</v>
      </c>
      <c r="I32" s="206"/>
      <c r="J32" s="201">
        <v>76015</v>
      </c>
      <c r="K32" s="201">
        <v>76000</v>
      </c>
      <c r="L32" s="201">
        <f>ROUNDDOWN(AVERAGE(F32,G32,H32,J32,K32),2)</f>
        <v>74901</v>
      </c>
      <c r="M32" s="203" t="s">
        <v>16</v>
      </c>
      <c r="N32" s="205">
        <f>STDEV(F32,G32,H32,J32,K32)</f>
        <v>2894.0680710722754</v>
      </c>
      <c r="O32" s="206"/>
      <c r="P32" s="205">
        <f>N32/L32*100</f>
        <v>3.8638577202871462</v>
      </c>
      <c r="Q32" s="206"/>
      <c r="R32" s="588">
        <f>L32*D32</f>
        <v>4868565</v>
      </c>
      <c r="S32" s="589"/>
      <c r="T32" s="609"/>
      <c r="U32" s="621">
        <f>ROUNDDOWN(L32,2)</f>
        <v>74901</v>
      </c>
      <c r="V32" s="60"/>
    </row>
    <row r="33" spans="1:22" ht="54.75" hidden="1" customHeight="1" x14ac:dyDescent="0.3">
      <c r="A33" s="61"/>
      <c r="B33" s="298"/>
      <c r="C33" s="466"/>
      <c r="D33" s="587"/>
      <c r="E33" s="228"/>
      <c r="F33" s="207"/>
      <c r="G33" s="207"/>
      <c r="H33" s="207"/>
      <c r="I33" s="208"/>
      <c r="J33" s="202"/>
      <c r="K33" s="202"/>
      <c r="L33" s="202"/>
      <c r="M33" s="466"/>
      <c r="N33" s="207"/>
      <c r="O33" s="208"/>
      <c r="P33" s="207"/>
      <c r="Q33" s="208"/>
      <c r="R33" s="590"/>
      <c r="S33" s="591"/>
      <c r="T33" s="610"/>
      <c r="U33" s="622"/>
      <c r="V33" s="60"/>
    </row>
    <row r="34" spans="1:22" ht="15" hidden="1" customHeight="1" x14ac:dyDescent="0.3">
      <c r="A34" s="297">
        <v>6</v>
      </c>
      <c r="B34" s="569" t="s">
        <v>50</v>
      </c>
      <c r="C34" s="569"/>
      <c r="D34" s="594">
        <v>50</v>
      </c>
      <c r="E34" s="596"/>
      <c r="F34" s="571">
        <v>5675</v>
      </c>
      <c r="G34" s="571">
        <v>6211</v>
      </c>
      <c r="H34" s="571">
        <v>5800</v>
      </c>
      <c r="I34" s="573"/>
      <c r="J34" s="575"/>
      <c r="K34" s="575"/>
      <c r="L34" s="575">
        <f>ROUNDDOWN(AVERAGE(F34,G34,H34,J34,K34),2)</f>
        <v>5895.33</v>
      </c>
      <c r="M34" s="569" t="s">
        <v>16</v>
      </c>
      <c r="N34" s="571">
        <f>STDEV(F34,G34,H34,J34,K34)</f>
        <v>280.42883826977089</v>
      </c>
      <c r="O34" s="573"/>
      <c r="P34" s="571">
        <f>N34/L34*100</f>
        <v>4.7567962823077066</v>
      </c>
      <c r="Q34" s="573"/>
      <c r="R34" s="580">
        <f>L34*D34</f>
        <v>294766.5</v>
      </c>
      <c r="S34" s="581"/>
      <c r="T34" s="582"/>
      <c r="U34" s="571">
        <f>ROUNDDOWN(L34,2)</f>
        <v>5895.33</v>
      </c>
      <c r="V34" s="626">
        <f>SUM(R34:T41)</f>
        <v>1156699.7</v>
      </c>
    </row>
    <row r="35" spans="1:22" hidden="1" x14ac:dyDescent="0.3">
      <c r="A35" s="297"/>
      <c r="B35" s="570"/>
      <c r="C35" s="593"/>
      <c r="D35" s="595"/>
      <c r="E35" s="597"/>
      <c r="F35" s="572"/>
      <c r="G35" s="572"/>
      <c r="H35" s="572"/>
      <c r="I35" s="574"/>
      <c r="J35" s="576"/>
      <c r="K35" s="576"/>
      <c r="L35" s="577"/>
      <c r="M35" s="570"/>
      <c r="N35" s="572"/>
      <c r="O35" s="574"/>
      <c r="P35" s="572"/>
      <c r="Q35" s="574"/>
      <c r="R35" s="583"/>
      <c r="S35" s="584"/>
      <c r="T35" s="585"/>
      <c r="U35" s="572"/>
      <c r="V35" s="627"/>
    </row>
    <row r="36" spans="1:22" ht="15" hidden="1" customHeight="1" x14ac:dyDescent="0.3">
      <c r="A36" s="297">
        <v>7</v>
      </c>
      <c r="B36" s="569" t="s">
        <v>52</v>
      </c>
      <c r="C36" s="569"/>
      <c r="D36" s="594">
        <v>101</v>
      </c>
      <c r="E36" s="596"/>
      <c r="F36" s="571">
        <v>3210</v>
      </c>
      <c r="G36" s="571">
        <v>3402</v>
      </c>
      <c r="H36" s="571">
        <v>3300</v>
      </c>
      <c r="I36" s="573"/>
      <c r="J36" s="575"/>
      <c r="K36" s="575"/>
      <c r="L36" s="575">
        <f>ROUNDDOWN(AVERAGE(F36,G36,H36,J36,K36),2)</f>
        <v>3304</v>
      </c>
      <c r="M36" s="569" t="s">
        <v>16</v>
      </c>
      <c r="N36" s="571">
        <f>STDEV(F36,G36,H36,J36,K36)</f>
        <v>96.062479668182618</v>
      </c>
      <c r="O36" s="573"/>
      <c r="P36" s="571">
        <f>N36/L36*100</f>
        <v>2.9074600383832512</v>
      </c>
      <c r="Q36" s="573"/>
      <c r="R36" s="580">
        <f>L36*D36</f>
        <v>333704</v>
      </c>
      <c r="S36" s="581"/>
      <c r="T36" s="582"/>
      <c r="U36" s="571">
        <f>ROUNDDOWN(L36,2)</f>
        <v>3304</v>
      </c>
      <c r="V36" s="627"/>
    </row>
    <row r="37" spans="1:22" ht="15" hidden="1" customHeight="1" x14ac:dyDescent="0.3">
      <c r="A37" s="297"/>
      <c r="B37" s="570"/>
      <c r="C37" s="593"/>
      <c r="D37" s="595"/>
      <c r="E37" s="597"/>
      <c r="F37" s="572"/>
      <c r="G37" s="572"/>
      <c r="H37" s="572"/>
      <c r="I37" s="574"/>
      <c r="J37" s="576"/>
      <c r="K37" s="576"/>
      <c r="L37" s="577"/>
      <c r="M37" s="570"/>
      <c r="N37" s="572"/>
      <c r="O37" s="574"/>
      <c r="P37" s="572"/>
      <c r="Q37" s="574"/>
      <c r="R37" s="583"/>
      <c r="S37" s="584"/>
      <c r="T37" s="585"/>
      <c r="U37" s="572"/>
      <c r="V37" s="627"/>
    </row>
    <row r="38" spans="1:22" ht="15" hidden="1" customHeight="1" x14ac:dyDescent="0.3">
      <c r="A38" s="297">
        <v>8</v>
      </c>
      <c r="B38" s="569" t="s">
        <v>53</v>
      </c>
      <c r="C38" s="569"/>
      <c r="D38" s="594">
        <v>20</v>
      </c>
      <c r="E38" s="596"/>
      <c r="F38" s="571">
        <v>5520</v>
      </c>
      <c r="G38" s="571">
        <v>6050</v>
      </c>
      <c r="H38" s="571">
        <v>5640</v>
      </c>
      <c r="I38" s="573"/>
      <c r="J38" s="575"/>
      <c r="K38" s="575"/>
      <c r="L38" s="575">
        <f>ROUNDDOWN(AVERAGE(F38,G38,H38,J38,K38),2)</f>
        <v>5736.66</v>
      </c>
      <c r="M38" s="569" t="s">
        <v>16</v>
      </c>
      <c r="N38" s="571">
        <f>STDEV(F38,G38,H38,J38,K38)</f>
        <v>277.90885796126275</v>
      </c>
      <c r="O38" s="573"/>
      <c r="P38" s="571">
        <f>N38/L38*100</f>
        <v>4.8444366227258149</v>
      </c>
      <c r="Q38" s="573"/>
      <c r="R38" s="580">
        <f>L38*D38</f>
        <v>114733.2</v>
      </c>
      <c r="S38" s="581"/>
      <c r="T38" s="582"/>
      <c r="U38" s="571">
        <f>ROUNDDOWN(L38,2)</f>
        <v>5736.66</v>
      </c>
      <c r="V38" s="627"/>
    </row>
    <row r="39" spans="1:22" hidden="1" x14ac:dyDescent="0.3">
      <c r="A39" s="297"/>
      <c r="B39" s="570"/>
      <c r="C39" s="593"/>
      <c r="D39" s="595"/>
      <c r="E39" s="597"/>
      <c r="F39" s="572"/>
      <c r="G39" s="572"/>
      <c r="H39" s="572"/>
      <c r="I39" s="574"/>
      <c r="J39" s="576"/>
      <c r="K39" s="576"/>
      <c r="L39" s="577"/>
      <c r="M39" s="570"/>
      <c r="N39" s="572"/>
      <c r="O39" s="574"/>
      <c r="P39" s="572"/>
      <c r="Q39" s="574"/>
      <c r="R39" s="583"/>
      <c r="S39" s="584"/>
      <c r="T39" s="585"/>
      <c r="U39" s="572"/>
      <c r="V39" s="627"/>
    </row>
    <row r="40" spans="1:22" ht="15" hidden="1" customHeight="1" x14ac:dyDescent="0.3">
      <c r="A40" s="297">
        <v>9</v>
      </c>
      <c r="B40" s="569" t="s">
        <v>54</v>
      </c>
      <c r="C40" s="569"/>
      <c r="D40" s="594">
        <v>36</v>
      </c>
      <c r="E40" s="596"/>
      <c r="F40" s="571">
        <v>11155</v>
      </c>
      <c r="G40" s="571">
        <v>12000</v>
      </c>
      <c r="H40" s="571">
        <v>11303</v>
      </c>
      <c r="I40" s="573"/>
      <c r="J40" s="575"/>
      <c r="K40" s="575"/>
      <c r="L40" s="575">
        <f>ROUNDDOWN(AVERAGE(F40,G40,H40,J40,K40),2)</f>
        <v>11486</v>
      </c>
      <c r="M40" s="569" t="s">
        <v>16</v>
      </c>
      <c r="N40" s="571">
        <f>STDEV(F40,G40,H40,J40,K40)</f>
        <v>451.24605261431373</v>
      </c>
      <c r="O40" s="573"/>
      <c r="P40" s="571">
        <f>N40/L40*100</f>
        <v>3.9286614366560486</v>
      </c>
      <c r="Q40" s="573"/>
      <c r="R40" s="580">
        <f>L40*D40</f>
        <v>413496</v>
      </c>
      <c r="S40" s="581"/>
      <c r="T40" s="582"/>
      <c r="U40" s="571">
        <f>ROUNDDOWN(L40,2)</f>
        <v>11486</v>
      </c>
      <c r="V40" s="627"/>
    </row>
    <row r="41" spans="1:22" hidden="1" x14ac:dyDescent="0.3">
      <c r="A41" s="297"/>
      <c r="B41" s="570"/>
      <c r="C41" s="593"/>
      <c r="D41" s="595"/>
      <c r="E41" s="597"/>
      <c r="F41" s="572"/>
      <c r="G41" s="572"/>
      <c r="H41" s="572"/>
      <c r="I41" s="574"/>
      <c r="J41" s="576"/>
      <c r="K41" s="576"/>
      <c r="L41" s="577"/>
      <c r="M41" s="570"/>
      <c r="N41" s="572"/>
      <c r="O41" s="574"/>
      <c r="P41" s="572"/>
      <c r="Q41" s="574"/>
      <c r="R41" s="583"/>
      <c r="S41" s="584"/>
      <c r="T41" s="585"/>
      <c r="U41" s="572"/>
      <c r="V41" s="627"/>
    </row>
    <row r="42" spans="1:22" ht="15" hidden="1" customHeight="1" x14ac:dyDescent="0.3">
      <c r="A42" s="297"/>
      <c r="B42" s="569" t="s">
        <v>140</v>
      </c>
      <c r="C42" s="569"/>
      <c r="D42" s="594">
        <v>1</v>
      </c>
      <c r="E42" s="596"/>
      <c r="F42" s="571">
        <v>11155</v>
      </c>
      <c r="G42" s="571">
        <v>12000</v>
      </c>
      <c r="H42" s="571">
        <v>11303</v>
      </c>
      <c r="I42" s="573"/>
      <c r="J42" s="575"/>
      <c r="K42" s="575"/>
      <c r="L42" s="575">
        <f>ROUNDDOWN(AVERAGE(F42,G42,H42,J42,K42),2)</f>
        <v>11486</v>
      </c>
      <c r="M42" s="569" t="s">
        <v>16</v>
      </c>
      <c r="N42" s="571">
        <f>STDEV(F42,G42,H42,J42,K42)</f>
        <v>451.24605261431373</v>
      </c>
      <c r="O42" s="573"/>
      <c r="P42" s="571">
        <f>N42/L42*100</f>
        <v>3.9286614366560486</v>
      </c>
      <c r="Q42" s="573"/>
      <c r="R42" s="580">
        <f>L42*D42</f>
        <v>11486</v>
      </c>
      <c r="S42" s="581"/>
      <c r="T42" s="582"/>
      <c r="U42" s="571">
        <f>ROUNDDOWN(L42,2)</f>
        <v>11486</v>
      </c>
    </row>
    <row r="43" spans="1:22" ht="45" hidden="1" customHeight="1" x14ac:dyDescent="0.3">
      <c r="A43" s="297"/>
      <c r="B43" s="570"/>
      <c r="C43" s="593"/>
      <c r="D43" s="595"/>
      <c r="E43" s="597"/>
      <c r="F43" s="572"/>
      <c r="G43" s="572"/>
      <c r="H43" s="572"/>
      <c r="I43" s="574"/>
      <c r="J43" s="576"/>
      <c r="K43" s="576"/>
      <c r="L43" s="577"/>
      <c r="M43" s="570"/>
      <c r="N43" s="572"/>
      <c r="O43" s="574"/>
      <c r="P43" s="572"/>
      <c r="Q43" s="574"/>
      <c r="R43" s="583"/>
      <c r="S43" s="584"/>
      <c r="T43" s="585"/>
      <c r="U43" s="572"/>
    </row>
    <row r="44" spans="1:22" hidden="1" x14ac:dyDescent="0.3">
      <c r="A44" s="297"/>
      <c r="B44" s="569" t="s">
        <v>141</v>
      </c>
      <c r="C44" s="569"/>
      <c r="D44" s="594">
        <v>1</v>
      </c>
      <c r="E44" s="596"/>
      <c r="F44" s="571">
        <v>1275000</v>
      </c>
      <c r="G44" s="571">
        <v>1271180</v>
      </c>
      <c r="H44" s="571">
        <v>1257392.74</v>
      </c>
      <c r="I44" s="573"/>
      <c r="J44" s="575">
        <v>1510006</v>
      </c>
      <c r="K44" s="575"/>
      <c r="L44" s="575">
        <f>ROUNDDOWN(AVERAGE(F44,G44,H44,J44,K44),2)</f>
        <v>1328394.68</v>
      </c>
      <c r="M44" s="569" t="s">
        <v>16</v>
      </c>
      <c r="N44" s="571">
        <f>STDEV(F44,G44,H44,J44,K44)</f>
        <v>121310.15139675478</v>
      </c>
      <c r="O44" s="573"/>
      <c r="P44" s="571">
        <f>N44/L44*100</f>
        <v>9.1320865118757304</v>
      </c>
      <c r="Q44" s="573"/>
      <c r="R44" s="580">
        <f>L44*D44</f>
        <v>1328394.68</v>
      </c>
      <c r="S44" s="581"/>
      <c r="T44" s="582"/>
      <c r="U44" s="571">
        <f>ROUNDDOWN(L44,2)</f>
        <v>1328394.68</v>
      </c>
    </row>
    <row r="45" spans="1:22" ht="78" hidden="1" customHeight="1" x14ac:dyDescent="0.3">
      <c r="A45" s="297"/>
      <c r="B45" s="570"/>
      <c r="C45" s="593"/>
      <c r="D45" s="595"/>
      <c r="E45" s="597"/>
      <c r="F45" s="572"/>
      <c r="G45" s="572"/>
      <c r="H45" s="572"/>
      <c r="I45" s="574"/>
      <c r="J45" s="576"/>
      <c r="K45" s="576"/>
      <c r="L45" s="577"/>
      <c r="M45" s="570"/>
      <c r="N45" s="572"/>
      <c r="O45" s="574"/>
      <c r="P45" s="572"/>
      <c r="Q45" s="574"/>
      <c r="R45" s="583"/>
      <c r="S45" s="584"/>
      <c r="T45" s="585"/>
      <c r="U45" s="572"/>
    </row>
    <row r="46" spans="1:22" ht="39" hidden="1" customHeight="1" x14ac:dyDescent="0.3">
      <c r="A46" s="297"/>
      <c r="B46" s="569" t="s">
        <v>142</v>
      </c>
      <c r="C46" s="569"/>
      <c r="D46" s="594">
        <v>1</v>
      </c>
      <c r="E46" s="596"/>
      <c r="F46" s="571">
        <v>1375000</v>
      </c>
      <c r="G46" s="571">
        <v>1709092</v>
      </c>
      <c r="H46" s="571">
        <v>1545000</v>
      </c>
      <c r="I46" s="573"/>
      <c r="J46" s="575"/>
      <c r="K46" s="575"/>
      <c r="L46" s="575">
        <f>ROUNDDOWN(AVERAGE(F46,G46,H46,J46,K46),2)</f>
        <v>1543030.66</v>
      </c>
      <c r="M46" s="569" t="s">
        <v>16</v>
      </c>
      <c r="N46" s="571">
        <f>STDEV(F46,G46,H46,J46,K46)</f>
        <v>167054.70607358936</v>
      </c>
      <c r="O46" s="573"/>
      <c r="P46" s="571">
        <f>N46/L46*100</f>
        <v>10.826402248778995</v>
      </c>
      <c r="Q46" s="573"/>
      <c r="R46" s="580">
        <f>L46*D46</f>
        <v>1543030.66</v>
      </c>
      <c r="S46" s="581"/>
      <c r="T46" s="582"/>
      <c r="U46" s="571">
        <f>ROUNDDOWN(L46,2)</f>
        <v>1543030.66</v>
      </c>
    </row>
    <row r="47" spans="1:22" ht="65.25" hidden="1" customHeight="1" x14ac:dyDescent="0.3">
      <c r="A47" s="297"/>
      <c r="B47" s="570"/>
      <c r="C47" s="593"/>
      <c r="D47" s="595"/>
      <c r="E47" s="597"/>
      <c r="F47" s="572"/>
      <c r="G47" s="572"/>
      <c r="H47" s="572"/>
      <c r="I47" s="574"/>
      <c r="J47" s="576"/>
      <c r="K47" s="576"/>
      <c r="L47" s="577"/>
      <c r="M47" s="570"/>
      <c r="N47" s="572"/>
      <c r="O47" s="574"/>
      <c r="P47" s="572"/>
      <c r="Q47" s="574"/>
      <c r="R47" s="583"/>
      <c r="S47" s="584"/>
      <c r="T47" s="585"/>
      <c r="U47" s="572"/>
    </row>
    <row r="48" spans="1:22" hidden="1" x14ac:dyDescent="0.3">
      <c r="A48" s="297"/>
      <c r="B48" s="569" t="s">
        <v>143</v>
      </c>
      <c r="C48" s="569"/>
      <c r="D48" s="594">
        <v>1</v>
      </c>
      <c r="E48" s="596"/>
      <c r="F48" s="571">
        <v>4550000</v>
      </c>
      <c r="G48" s="571">
        <v>4549500</v>
      </c>
      <c r="H48" s="571">
        <v>4668000</v>
      </c>
      <c r="I48" s="573"/>
      <c r="J48" s="575"/>
      <c r="K48" s="575"/>
      <c r="L48" s="575">
        <f>ROUNDDOWN(AVERAGE(F48,G48,H48,J48,K48),2)</f>
        <v>4589166.66</v>
      </c>
      <c r="M48" s="569" t="s">
        <v>16</v>
      </c>
      <c r="N48" s="571">
        <f>STDEV(F48,G48,H48,J48,K48)</f>
        <v>68272.127060267667</v>
      </c>
      <c r="O48" s="573"/>
      <c r="P48" s="571">
        <f>N48/L48*100</f>
        <v>1.4876802722232725</v>
      </c>
      <c r="Q48" s="573"/>
      <c r="R48" s="580">
        <f>L48*D48</f>
        <v>4589166.66</v>
      </c>
      <c r="S48" s="581"/>
      <c r="T48" s="582"/>
      <c r="U48" s="571">
        <f>ROUNDDOWN(L48,2)</f>
        <v>4589166.66</v>
      </c>
    </row>
    <row r="49" spans="1:22" ht="75.75" hidden="1" customHeight="1" x14ac:dyDescent="0.3">
      <c r="A49" s="297"/>
      <c r="B49" s="570"/>
      <c r="C49" s="593"/>
      <c r="D49" s="595"/>
      <c r="E49" s="597"/>
      <c r="F49" s="572"/>
      <c r="G49" s="572"/>
      <c r="H49" s="572"/>
      <c r="I49" s="574"/>
      <c r="J49" s="576"/>
      <c r="K49" s="576"/>
      <c r="L49" s="577"/>
      <c r="M49" s="570"/>
      <c r="N49" s="572"/>
      <c r="O49" s="574"/>
      <c r="P49" s="572"/>
      <c r="Q49" s="574"/>
      <c r="R49" s="583"/>
      <c r="S49" s="584"/>
      <c r="T49" s="585"/>
      <c r="U49" s="572"/>
    </row>
    <row r="50" spans="1:22" ht="79.5" hidden="1" customHeight="1" x14ac:dyDescent="0.3">
      <c r="A50" s="578">
        <v>1</v>
      </c>
      <c r="B50" s="564" t="s">
        <v>144</v>
      </c>
      <c r="C50" s="227" t="s">
        <v>24</v>
      </c>
      <c r="D50" s="223">
        <v>500</v>
      </c>
      <c r="E50" s="225" t="s">
        <v>137</v>
      </c>
      <c r="F50" s="205">
        <v>70120</v>
      </c>
      <c r="G50" s="205">
        <v>77750</v>
      </c>
      <c r="H50" s="205">
        <v>74615</v>
      </c>
      <c r="I50" s="206"/>
      <c r="J50" s="201">
        <v>76015</v>
      </c>
      <c r="K50" s="201">
        <v>76000</v>
      </c>
      <c r="L50" s="201">
        <f>ROUNDDOWN(AVERAGE(F50,G50,H50,J50,K50),2)</f>
        <v>74900</v>
      </c>
      <c r="M50" s="203" t="s">
        <v>16</v>
      </c>
      <c r="N50" s="205">
        <f>STDEV(F50,G50,H50,J50,K50)</f>
        <v>2894.190301275989</v>
      </c>
      <c r="O50" s="206"/>
      <c r="P50" s="205">
        <f>N50/L50*100</f>
        <v>3.8640724983658066</v>
      </c>
      <c r="Q50" s="206"/>
      <c r="R50" s="588">
        <f>L50*D50</f>
        <v>37450000</v>
      </c>
      <c r="S50" s="589"/>
      <c r="T50" s="589"/>
      <c r="U50" s="592">
        <f>ROUNDDOWN(L50,2)</f>
        <v>74900</v>
      </c>
    </row>
    <row r="51" spans="1:22" ht="161.25" hidden="1" customHeight="1" x14ac:dyDescent="0.3">
      <c r="A51" s="579"/>
      <c r="B51" s="564"/>
      <c r="C51" s="586"/>
      <c r="D51" s="587"/>
      <c r="E51" s="228"/>
      <c r="F51" s="207"/>
      <c r="G51" s="207"/>
      <c r="H51" s="207"/>
      <c r="I51" s="208"/>
      <c r="J51" s="202"/>
      <c r="K51" s="202"/>
      <c r="L51" s="202"/>
      <c r="M51" s="466"/>
      <c r="N51" s="207"/>
      <c r="O51" s="208"/>
      <c r="P51" s="207"/>
      <c r="Q51" s="208"/>
      <c r="R51" s="590"/>
      <c r="S51" s="591"/>
      <c r="T51" s="591"/>
      <c r="U51" s="592"/>
    </row>
    <row r="52" spans="1:22" ht="37.5" hidden="1" customHeight="1" x14ac:dyDescent="0.3">
      <c r="A52" s="297">
        <v>2021</v>
      </c>
      <c r="B52" s="567" t="s">
        <v>145</v>
      </c>
      <c r="C52" s="221" t="s">
        <v>27</v>
      </c>
      <c r="D52" s="223">
        <v>300</v>
      </c>
      <c r="E52" s="225" t="s">
        <v>122</v>
      </c>
      <c r="F52" s="205">
        <v>45400</v>
      </c>
      <c r="G52" s="205">
        <v>45000</v>
      </c>
      <c r="H52" s="205">
        <v>46800</v>
      </c>
      <c r="I52" s="206"/>
      <c r="J52" s="201"/>
      <c r="K52" s="201"/>
      <c r="L52" s="201">
        <f>ROUNDDOWN(AVERAGE(F52,G52,H52,J52,K52),2)</f>
        <v>45733.33</v>
      </c>
      <c r="M52" s="203" t="s">
        <v>16</v>
      </c>
      <c r="N52" s="205">
        <f>STDEV(F52,G52,H52,J52,K52)</f>
        <v>945.16312525052172</v>
      </c>
      <c r="O52" s="206"/>
      <c r="P52" s="205">
        <f>N52/L52*100</f>
        <v>2.0666833691107156</v>
      </c>
      <c r="Q52" s="206"/>
      <c r="R52" s="209">
        <f>L52*D52</f>
        <v>13719999</v>
      </c>
      <c r="S52" s="210"/>
      <c r="T52" s="211"/>
      <c r="U52" s="565">
        <f>ROUNDDOWN(L52,2)</f>
        <v>45733.33</v>
      </c>
    </row>
    <row r="53" spans="1:22" ht="37.5" hidden="1" customHeight="1" x14ac:dyDescent="0.3">
      <c r="A53" s="297"/>
      <c r="B53" s="568"/>
      <c r="C53" s="222"/>
      <c r="D53" s="224"/>
      <c r="E53" s="228"/>
      <c r="F53" s="207"/>
      <c r="G53" s="207"/>
      <c r="H53" s="207"/>
      <c r="I53" s="208"/>
      <c r="J53" s="215"/>
      <c r="K53" s="215"/>
      <c r="L53" s="202"/>
      <c r="M53" s="204"/>
      <c r="N53" s="207"/>
      <c r="O53" s="208"/>
      <c r="P53" s="207"/>
      <c r="Q53" s="208"/>
      <c r="R53" s="212"/>
      <c r="S53" s="213"/>
      <c r="T53" s="214"/>
      <c r="U53" s="566"/>
    </row>
    <row r="54" spans="1:22" ht="44.25" hidden="1" customHeight="1" x14ac:dyDescent="0.3">
      <c r="A54" s="297">
        <v>2021</v>
      </c>
      <c r="B54" s="562" t="s">
        <v>124</v>
      </c>
      <c r="C54" s="221" t="s">
        <v>27</v>
      </c>
      <c r="D54" s="223">
        <v>200</v>
      </c>
      <c r="E54" s="225" t="s">
        <v>117</v>
      </c>
      <c r="F54" s="205">
        <v>38500</v>
      </c>
      <c r="G54" s="205">
        <v>45000</v>
      </c>
      <c r="H54" s="205">
        <v>40288.75</v>
      </c>
      <c r="I54" s="206"/>
      <c r="J54" s="201"/>
      <c r="K54" s="201"/>
      <c r="L54" s="201">
        <f>ROUNDDOWN(AVERAGE(F54,G54,H54,J54,K54),2)</f>
        <v>41262.910000000003</v>
      </c>
      <c r="M54" s="203" t="s">
        <v>16</v>
      </c>
      <c r="N54" s="205">
        <f>STDEV(F54,G54,H54,J54,K54)</f>
        <v>3357.7150743970719</v>
      </c>
      <c r="O54" s="206"/>
      <c r="P54" s="205">
        <f>N54/L54*100</f>
        <v>8.1373685820924209</v>
      </c>
      <c r="Q54" s="206"/>
      <c r="R54" s="209">
        <f>L54*D54</f>
        <v>8252582.0000000009</v>
      </c>
      <c r="S54" s="210"/>
      <c r="T54" s="211"/>
      <c r="U54" s="565">
        <f>ROUNDDOWN(L54,2)</f>
        <v>41262.910000000003</v>
      </c>
    </row>
    <row r="55" spans="1:22" ht="59.25" hidden="1" customHeight="1" x14ac:dyDescent="0.3">
      <c r="A55" s="559"/>
      <c r="B55" s="563"/>
      <c r="C55" s="222"/>
      <c r="D55" s="224"/>
      <c r="E55" s="228"/>
      <c r="F55" s="207"/>
      <c r="G55" s="207"/>
      <c r="H55" s="207"/>
      <c r="I55" s="208"/>
      <c r="J55" s="215"/>
      <c r="K55" s="215"/>
      <c r="L55" s="202"/>
      <c r="M55" s="204"/>
      <c r="N55" s="207"/>
      <c r="O55" s="208"/>
      <c r="P55" s="207"/>
      <c r="Q55" s="208"/>
      <c r="R55" s="212"/>
      <c r="S55" s="213"/>
      <c r="T55" s="214"/>
      <c r="U55" s="566"/>
    </row>
    <row r="56" spans="1:22" ht="120" hidden="1" customHeight="1" x14ac:dyDescent="0.3">
      <c r="A56" s="558">
        <v>1</v>
      </c>
      <c r="B56" s="564" t="s">
        <v>146</v>
      </c>
      <c r="C56" s="203" t="s">
        <v>25</v>
      </c>
      <c r="D56" s="223">
        <v>100</v>
      </c>
      <c r="E56" s="225" t="s">
        <v>28</v>
      </c>
      <c r="F56" s="205">
        <v>194876.82</v>
      </c>
      <c r="G56" s="205">
        <v>190000</v>
      </c>
      <c r="H56" s="205">
        <v>145395</v>
      </c>
      <c r="I56" s="206"/>
      <c r="J56" s="201"/>
      <c r="K56" s="201"/>
      <c r="L56" s="201">
        <f>ROUNDDOWN(AVERAGE(F56,G56,H56,J56,K56),2)</f>
        <v>176757.27</v>
      </c>
      <c r="M56" s="203" t="s">
        <v>16</v>
      </c>
      <c r="N56" s="205">
        <f>STDEV(F56,G56,H56,J56,K56)</f>
        <v>27269.763196700533</v>
      </c>
      <c r="O56" s="206"/>
      <c r="P56" s="205">
        <f>N56/L56*100</f>
        <v>15.427802882846366</v>
      </c>
      <c r="Q56" s="206"/>
      <c r="R56" s="209">
        <f>L56*D56</f>
        <v>17675727</v>
      </c>
      <c r="S56" s="210"/>
      <c r="T56" s="211"/>
      <c r="U56" s="234">
        <f>ROUNDDOWN(L56,2)</f>
        <v>176757.27</v>
      </c>
    </row>
    <row r="57" spans="1:22" ht="115.5" hidden="1" customHeight="1" x14ac:dyDescent="0.3">
      <c r="A57" s="558"/>
      <c r="B57" s="564"/>
      <c r="C57" s="466"/>
      <c r="D57" s="224"/>
      <c r="E57" s="228"/>
      <c r="F57" s="207"/>
      <c r="G57" s="207"/>
      <c r="H57" s="207"/>
      <c r="I57" s="208"/>
      <c r="J57" s="202"/>
      <c r="K57" s="202"/>
      <c r="L57" s="215"/>
      <c r="M57" s="204"/>
      <c r="N57" s="207"/>
      <c r="O57" s="208"/>
      <c r="P57" s="207"/>
      <c r="Q57" s="208"/>
      <c r="R57" s="212"/>
      <c r="S57" s="213"/>
      <c r="T57" s="214"/>
      <c r="U57" s="235"/>
    </row>
    <row r="58" spans="1:22" hidden="1" x14ac:dyDescent="0.3">
      <c r="A58" s="53"/>
      <c r="B58" s="569" t="s">
        <v>147</v>
      </c>
      <c r="C58" s="569"/>
      <c r="D58" s="594">
        <v>1</v>
      </c>
      <c r="E58" s="596"/>
      <c r="F58" s="571">
        <v>863740</v>
      </c>
      <c r="G58" s="571">
        <v>856540</v>
      </c>
      <c r="H58" s="571">
        <v>851810</v>
      </c>
      <c r="I58" s="573"/>
      <c r="J58" s="575"/>
      <c r="K58" s="575"/>
      <c r="L58" s="575">
        <f>ROUNDDOWN(AVERAGE(F58,G58,H58,J58,K58),2)</f>
        <v>857363.33</v>
      </c>
      <c r="M58" s="569" t="s">
        <v>16</v>
      </c>
      <c r="N58" s="571">
        <f>STDEV(F58,G58,H58,J58,K58)</f>
        <v>6007.4648008401464</v>
      </c>
      <c r="O58" s="573"/>
      <c r="P58" s="571">
        <f>N58/L58*100</f>
        <v>0.70069066294684512</v>
      </c>
      <c r="Q58" s="573"/>
      <c r="R58" s="580">
        <f>L58*D58</f>
        <v>857363.33</v>
      </c>
      <c r="S58" s="581"/>
      <c r="T58" s="582"/>
      <c r="U58" s="571">
        <f>ROUNDDOWN(L58,2)</f>
        <v>857363.33</v>
      </c>
    </row>
    <row r="59" spans="1:22" hidden="1" x14ac:dyDescent="0.3">
      <c r="A59" s="53"/>
      <c r="B59" s="638"/>
      <c r="C59" s="638"/>
      <c r="D59" s="644"/>
      <c r="E59" s="645"/>
      <c r="F59" s="639"/>
      <c r="G59" s="639"/>
      <c r="H59" s="639"/>
      <c r="I59" s="640"/>
      <c r="J59" s="637"/>
      <c r="K59" s="637"/>
      <c r="L59" s="637"/>
      <c r="M59" s="638"/>
      <c r="N59" s="639"/>
      <c r="O59" s="640"/>
      <c r="P59" s="639"/>
      <c r="Q59" s="640"/>
      <c r="R59" s="641"/>
      <c r="S59" s="642"/>
      <c r="T59" s="643"/>
      <c r="U59" s="639"/>
    </row>
    <row r="60" spans="1:22" x14ac:dyDescent="0.3">
      <c r="A60" s="560">
        <v>1</v>
      </c>
      <c r="B60" s="564" t="s">
        <v>149</v>
      </c>
      <c r="C60" s="636" t="s">
        <v>148</v>
      </c>
      <c r="D60" s="646">
        <v>1</v>
      </c>
      <c r="E60" s="551"/>
      <c r="F60" s="552">
        <v>884915.32</v>
      </c>
      <c r="G60" s="552">
        <v>941745.44</v>
      </c>
      <c r="H60" s="553">
        <v>971172.88</v>
      </c>
      <c r="I60" s="554"/>
      <c r="J60" s="557"/>
      <c r="K60" s="557"/>
      <c r="L60" s="557">
        <f>ROUNDDOWN(AVERAGE(F60,G60,H60,J60,K60),2)</f>
        <v>932611.21</v>
      </c>
      <c r="M60" s="632" t="s">
        <v>16</v>
      </c>
      <c r="N60" s="552">
        <f>STDEV(F60,G60,H60,J60,K60)</f>
        <v>43848.229575285426</v>
      </c>
      <c r="O60" s="633"/>
      <c r="P60" s="552">
        <f>N60/L60*100</f>
        <v>4.7016622902576337</v>
      </c>
      <c r="Q60" s="633"/>
      <c r="R60" s="634">
        <f>L60*D60</f>
        <v>932611.21</v>
      </c>
      <c r="S60" s="635"/>
      <c r="T60" s="635"/>
      <c r="U60" s="592">
        <f>ROUNDDOWN(L60,2)</f>
        <v>932611.21</v>
      </c>
      <c r="V60" s="75"/>
    </row>
    <row r="61" spans="1:22" ht="45" customHeight="1" x14ac:dyDescent="0.3">
      <c r="A61" s="561"/>
      <c r="B61" s="564"/>
      <c r="C61" s="230"/>
      <c r="D61" s="224"/>
      <c r="E61" s="228"/>
      <c r="F61" s="207"/>
      <c r="G61" s="207"/>
      <c r="H61" s="555"/>
      <c r="I61" s="556"/>
      <c r="J61" s="215"/>
      <c r="K61" s="215"/>
      <c r="L61" s="215"/>
      <c r="M61" s="204"/>
      <c r="N61" s="207"/>
      <c r="O61" s="208"/>
      <c r="P61" s="207"/>
      <c r="Q61" s="208"/>
      <c r="R61" s="590"/>
      <c r="S61" s="591"/>
      <c r="T61" s="591"/>
      <c r="U61" s="592"/>
      <c r="V61" s="76"/>
    </row>
    <row r="62" spans="1:22" x14ac:dyDescent="0.3">
      <c r="A62" s="53"/>
      <c r="B62" s="54"/>
      <c r="C62" s="77"/>
      <c r="D62" s="55"/>
      <c r="E62" s="55"/>
    </row>
    <row r="63" spans="1:22" x14ac:dyDescent="0.3">
      <c r="A63" s="53"/>
      <c r="B63" s="54"/>
      <c r="C63" s="55"/>
      <c r="D63" s="55"/>
      <c r="E63" s="55"/>
    </row>
    <row r="64" spans="1:22" x14ac:dyDescent="0.3">
      <c r="A64" s="53"/>
      <c r="B64" s="54"/>
      <c r="C64" s="55"/>
      <c r="D64" s="55"/>
      <c r="E64" s="55"/>
    </row>
    <row r="65" spans="1:5" x14ac:dyDescent="0.3">
      <c r="A65" s="53"/>
      <c r="B65" s="54"/>
      <c r="C65" s="55"/>
      <c r="D65" s="55"/>
      <c r="E65" s="55"/>
    </row>
    <row r="66" spans="1:5" x14ac:dyDescent="0.3">
      <c r="A66" s="55"/>
      <c r="B66" s="55"/>
      <c r="C66" s="55"/>
      <c r="D66" s="55"/>
      <c r="E66" s="55"/>
    </row>
  </sheetData>
  <mergeCells count="435">
    <mergeCell ref="L60:L61"/>
    <mergeCell ref="M60:M61"/>
    <mergeCell ref="N60:O61"/>
    <mergeCell ref="P60:Q61"/>
    <mergeCell ref="R60:T61"/>
    <mergeCell ref="U60:U61"/>
    <mergeCell ref="B60:B61"/>
    <mergeCell ref="C60:C61"/>
    <mergeCell ref="L58:L59"/>
    <mergeCell ref="M58:M59"/>
    <mergeCell ref="N58:O59"/>
    <mergeCell ref="P58:Q59"/>
    <mergeCell ref="R58:T59"/>
    <mergeCell ref="U58:U59"/>
    <mergeCell ref="B58:B59"/>
    <mergeCell ref="C58:C59"/>
    <mergeCell ref="D58:D59"/>
    <mergeCell ref="E58:E59"/>
    <mergeCell ref="F58:F59"/>
    <mergeCell ref="G58:G59"/>
    <mergeCell ref="H58:I59"/>
    <mergeCell ref="J58:J59"/>
    <mergeCell ref="K58:K59"/>
    <mergeCell ref="D60:D61"/>
    <mergeCell ref="K46:K47"/>
    <mergeCell ref="L46:L47"/>
    <mergeCell ref="M46:M47"/>
    <mergeCell ref="N46:O47"/>
    <mergeCell ref="P46:Q47"/>
    <mergeCell ref="R46:T47"/>
    <mergeCell ref="U46:U47"/>
    <mergeCell ref="A46:A47"/>
    <mergeCell ref="B46:B47"/>
    <mergeCell ref="C46:C47"/>
    <mergeCell ref="D46:D47"/>
    <mergeCell ref="E46:E47"/>
    <mergeCell ref="F46:F47"/>
    <mergeCell ref="G46:G47"/>
    <mergeCell ref="H46:I47"/>
    <mergeCell ref="J46:J47"/>
    <mergeCell ref="K44:K45"/>
    <mergeCell ref="L44:L45"/>
    <mergeCell ref="M44:M45"/>
    <mergeCell ref="N44:O45"/>
    <mergeCell ref="P44:Q45"/>
    <mergeCell ref="R44:T45"/>
    <mergeCell ref="U44:U45"/>
    <mergeCell ref="A44:A45"/>
    <mergeCell ref="B44:B45"/>
    <mergeCell ref="C44:C45"/>
    <mergeCell ref="D44:D45"/>
    <mergeCell ref="E44:E45"/>
    <mergeCell ref="F44:F45"/>
    <mergeCell ref="G44:G45"/>
    <mergeCell ref="H44:I45"/>
    <mergeCell ref="J44:J45"/>
    <mergeCell ref="P32:Q33"/>
    <mergeCell ref="R32:T33"/>
    <mergeCell ref="U32:U33"/>
    <mergeCell ref="A42:A43"/>
    <mergeCell ref="B42:B43"/>
    <mergeCell ref="C42:C43"/>
    <mergeCell ref="D42:D43"/>
    <mergeCell ref="E42:E43"/>
    <mergeCell ref="F42:F43"/>
    <mergeCell ref="G42:G43"/>
    <mergeCell ref="H42:I43"/>
    <mergeCell ref="J42:J43"/>
    <mergeCell ref="K42:K43"/>
    <mergeCell ref="L42:L43"/>
    <mergeCell ref="M42:M43"/>
    <mergeCell ref="N42:O43"/>
    <mergeCell ref="P42:Q43"/>
    <mergeCell ref="R42:T43"/>
    <mergeCell ref="U42:U43"/>
    <mergeCell ref="M36:M37"/>
    <mergeCell ref="N36:O37"/>
    <mergeCell ref="P36:Q37"/>
    <mergeCell ref="R36:T37"/>
    <mergeCell ref="U36:U37"/>
    <mergeCell ref="A10:A11"/>
    <mergeCell ref="A14:A15"/>
    <mergeCell ref="L14:L15"/>
    <mergeCell ref="M14:M15"/>
    <mergeCell ref="N14:O15"/>
    <mergeCell ref="P14:Q15"/>
    <mergeCell ref="R14:T15"/>
    <mergeCell ref="U14:U15"/>
    <mergeCell ref="R12:T13"/>
    <mergeCell ref="U12:U13"/>
    <mergeCell ref="C14:C15"/>
    <mergeCell ref="D14:D15"/>
    <mergeCell ref="E14:E15"/>
    <mergeCell ref="F14:F15"/>
    <mergeCell ref="G14:G15"/>
    <mergeCell ref="H14:I15"/>
    <mergeCell ref="J14:J15"/>
    <mergeCell ref="K14:K15"/>
    <mergeCell ref="F12:F13"/>
    <mergeCell ref="G12:G13"/>
    <mergeCell ref="H12:I13"/>
    <mergeCell ref="J12:J13"/>
    <mergeCell ref="K12:K13"/>
    <mergeCell ref="C10:C11"/>
    <mergeCell ref="R40:T41"/>
    <mergeCell ref="U40:U41"/>
    <mergeCell ref="V34:V41"/>
    <mergeCell ref="V3:V9"/>
    <mergeCell ref="B10:B15"/>
    <mergeCell ref="C12:C13"/>
    <mergeCell ref="D12:D13"/>
    <mergeCell ref="E12:E13"/>
    <mergeCell ref="M38:M39"/>
    <mergeCell ref="N38:O39"/>
    <mergeCell ref="P38:Q39"/>
    <mergeCell ref="R38:T39"/>
    <mergeCell ref="U38:U39"/>
    <mergeCell ref="E40:E41"/>
    <mergeCell ref="F40:F41"/>
    <mergeCell ref="G40:G41"/>
    <mergeCell ref="H40:I41"/>
    <mergeCell ref="J40:J41"/>
    <mergeCell ref="E38:E39"/>
    <mergeCell ref="F38:F39"/>
    <mergeCell ref="H38:I39"/>
    <mergeCell ref="J38:J39"/>
    <mergeCell ref="K38:K39"/>
    <mergeCell ref="V10:V15"/>
    <mergeCell ref="L12:L13"/>
    <mergeCell ref="D18:D19"/>
    <mergeCell ref="E18:E19"/>
    <mergeCell ref="F18:F19"/>
    <mergeCell ref="J16:J17"/>
    <mergeCell ref="K16:K17"/>
    <mergeCell ref="J18:J19"/>
    <mergeCell ref="K18:K19"/>
    <mergeCell ref="D26:D27"/>
    <mergeCell ref="E26:E27"/>
    <mergeCell ref="F26:F27"/>
    <mergeCell ref="M34:M35"/>
    <mergeCell ref="N34:O35"/>
    <mergeCell ref="E34:E35"/>
    <mergeCell ref="F34:F35"/>
    <mergeCell ref="G34:G35"/>
    <mergeCell ref="M32:M33"/>
    <mergeCell ref="N32:O33"/>
    <mergeCell ref="E36:E37"/>
    <mergeCell ref="F36:F37"/>
    <mergeCell ref="G36:G37"/>
    <mergeCell ref="H36:I37"/>
    <mergeCell ref="J36:J37"/>
    <mergeCell ref="K36:K37"/>
    <mergeCell ref="A40:A41"/>
    <mergeCell ref="A38:A39"/>
    <mergeCell ref="A36:A37"/>
    <mergeCell ref="A34:A35"/>
    <mergeCell ref="B40:B41"/>
    <mergeCell ref="C40:C41"/>
    <mergeCell ref="D40:D41"/>
    <mergeCell ref="K40:K41"/>
    <mergeCell ref="L40:L41"/>
    <mergeCell ref="J34:J35"/>
    <mergeCell ref="K34:K35"/>
    <mergeCell ref="L34:L35"/>
    <mergeCell ref="B38:B39"/>
    <mergeCell ref="C38:C39"/>
    <mergeCell ref="D38:D39"/>
    <mergeCell ref="B36:B37"/>
    <mergeCell ref="C36:C37"/>
    <mergeCell ref="D36:D37"/>
    <mergeCell ref="U30:U31"/>
    <mergeCell ref="B34:B35"/>
    <mergeCell ref="C34:C35"/>
    <mergeCell ref="D34:D35"/>
    <mergeCell ref="G30:G31"/>
    <mergeCell ref="H30:I31"/>
    <mergeCell ref="J30:J31"/>
    <mergeCell ref="K30:K31"/>
    <mergeCell ref="L30:L31"/>
    <mergeCell ref="M30:M31"/>
    <mergeCell ref="R34:T35"/>
    <mergeCell ref="U34:U35"/>
    <mergeCell ref="P34:Q35"/>
    <mergeCell ref="H34:I35"/>
    <mergeCell ref="B32:B33"/>
    <mergeCell ref="C32:C33"/>
    <mergeCell ref="D32:D33"/>
    <mergeCell ref="E32:E33"/>
    <mergeCell ref="F32:F33"/>
    <mergeCell ref="G32:G33"/>
    <mergeCell ref="H32:I33"/>
    <mergeCell ref="J32:J33"/>
    <mergeCell ref="K32:K33"/>
    <mergeCell ref="L32:L33"/>
    <mergeCell ref="R24:T25"/>
    <mergeCell ref="U24:U25"/>
    <mergeCell ref="A30:A31"/>
    <mergeCell ref="B30:B31"/>
    <mergeCell ref="C30:C31"/>
    <mergeCell ref="D30:D31"/>
    <mergeCell ref="E30:E31"/>
    <mergeCell ref="F30:F31"/>
    <mergeCell ref="G24:G25"/>
    <mergeCell ref="H24:I25"/>
    <mergeCell ref="J24:J25"/>
    <mergeCell ref="K24:K25"/>
    <mergeCell ref="L24:L25"/>
    <mergeCell ref="M24:M25"/>
    <mergeCell ref="A24:A25"/>
    <mergeCell ref="B24:B25"/>
    <mergeCell ref="C24:C25"/>
    <mergeCell ref="D24:D25"/>
    <mergeCell ref="E24:E25"/>
    <mergeCell ref="F24:F25"/>
    <mergeCell ref="P26:Q27"/>
    <mergeCell ref="R26:T27"/>
    <mergeCell ref="P30:Q31"/>
    <mergeCell ref="R30:T31"/>
    <mergeCell ref="N3:O4"/>
    <mergeCell ref="R3:T4"/>
    <mergeCell ref="R5:T9"/>
    <mergeCell ref="J10:J11"/>
    <mergeCell ref="K10:K11"/>
    <mergeCell ref="C3:C9"/>
    <mergeCell ref="U10:U11"/>
    <mergeCell ref="D10:D11"/>
    <mergeCell ref="P8:P9"/>
    <mergeCell ref="Q8:Q9"/>
    <mergeCell ref="P3:Q5"/>
    <mergeCell ref="U3:U9"/>
    <mergeCell ref="F4:K9"/>
    <mergeCell ref="H3:I3"/>
    <mergeCell ref="L3:L9"/>
    <mergeCell ref="M3:M9"/>
    <mergeCell ref="R18:T19"/>
    <mergeCell ref="M16:M17"/>
    <mergeCell ref="N16:O17"/>
    <mergeCell ref="P16:Q17"/>
    <mergeCell ref="R16:T17"/>
    <mergeCell ref="M20:M21"/>
    <mergeCell ref="N20:O21"/>
    <mergeCell ref="P20:Q21"/>
    <mergeCell ref="R20:T21"/>
    <mergeCell ref="P40:Q41"/>
    <mergeCell ref="G38:G39"/>
    <mergeCell ref="N18:O19"/>
    <mergeCell ref="P18:Q19"/>
    <mergeCell ref="G26:G27"/>
    <mergeCell ref="H26:I27"/>
    <mergeCell ref="J26:J27"/>
    <mergeCell ref="K26:K27"/>
    <mergeCell ref="L26:L27"/>
    <mergeCell ref="M26:M27"/>
    <mergeCell ref="N26:O27"/>
    <mergeCell ref="N24:O25"/>
    <mergeCell ref="P24:Q25"/>
    <mergeCell ref="M40:M41"/>
    <mergeCell ref="N40:O41"/>
    <mergeCell ref="L38:L39"/>
    <mergeCell ref="L36:L37"/>
    <mergeCell ref="K22:K23"/>
    <mergeCell ref="L22:L23"/>
    <mergeCell ref="M22:M23"/>
    <mergeCell ref="N22:O23"/>
    <mergeCell ref="P22:Q23"/>
    <mergeCell ref="H20:I21"/>
    <mergeCell ref="N30:O31"/>
    <mergeCell ref="R22:T23"/>
    <mergeCell ref="U22:U23"/>
    <mergeCell ref="B20:B21"/>
    <mergeCell ref="U16:U17"/>
    <mergeCell ref="F16:F17"/>
    <mergeCell ref="G16:G17"/>
    <mergeCell ref="H16:I17"/>
    <mergeCell ref="L16:L17"/>
    <mergeCell ref="B16:B17"/>
    <mergeCell ref="C16:C17"/>
    <mergeCell ref="D16:D17"/>
    <mergeCell ref="E16:E17"/>
    <mergeCell ref="U18:U19"/>
    <mergeCell ref="G18:G19"/>
    <mergeCell ref="H18:I19"/>
    <mergeCell ref="L18:L19"/>
    <mergeCell ref="M18:M19"/>
    <mergeCell ref="B18:B19"/>
    <mergeCell ref="C18:C19"/>
    <mergeCell ref="J20:J21"/>
    <mergeCell ref="K20:K21"/>
    <mergeCell ref="L20:L21"/>
    <mergeCell ref="F20:F21"/>
    <mergeCell ref="G20:G21"/>
    <mergeCell ref="A22:A23"/>
    <mergeCell ref="B22:B23"/>
    <mergeCell ref="C22:C23"/>
    <mergeCell ref="D22:D23"/>
    <mergeCell ref="E22:E23"/>
    <mergeCell ref="F22:F23"/>
    <mergeCell ref="G22:G23"/>
    <mergeCell ref="H22:I23"/>
    <mergeCell ref="J22:J23"/>
    <mergeCell ref="A1:U1"/>
    <mergeCell ref="A2:U2"/>
    <mergeCell ref="A3:A9"/>
    <mergeCell ref="B3:B9"/>
    <mergeCell ref="D3:D9"/>
    <mergeCell ref="E3:E9"/>
    <mergeCell ref="A20:A21"/>
    <mergeCell ref="P10:Q11"/>
    <mergeCell ref="R10:T11"/>
    <mergeCell ref="A16:A17"/>
    <mergeCell ref="H10:I11"/>
    <mergeCell ref="L10:L11"/>
    <mergeCell ref="M10:M11"/>
    <mergeCell ref="N10:O11"/>
    <mergeCell ref="E10:E11"/>
    <mergeCell ref="F10:F11"/>
    <mergeCell ref="G10:G11"/>
    <mergeCell ref="M12:M13"/>
    <mergeCell ref="N12:O13"/>
    <mergeCell ref="P12:Q13"/>
    <mergeCell ref="A18:A19"/>
    <mergeCell ref="C20:C21"/>
    <mergeCell ref="D20:D21"/>
    <mergeCell ref="E20:E21"/>
    <mergeCell ref="U26:U27"/>
    <mergeCell ref="V26:V31"/>
    <mergeCell ref="A12:A13"/>
    <mergeCell ref="U20:U21"/>
    <mergeCell ref="V20:V25"/>
    <mergeCell ref="A26:A27"/>
    <mergeCell ref="A28:A29"/>
    <mergeCell ref="B28:B29"/>
    <mergeCell ref="C28:C29"/>
    <mergeCell ref="D28:D29"/>
    <mergeCell ref="E28:E29"/>
    <mergeCell ref="F28:F29"/>
    <mergeCell ref="G28:G29"/>
    <mergeCell ref="H28:I29"/>
    <mergeCell ref="J28:J29"/>
    <mergeCell ref="K28:K29"/>
    <mergeCell ref="L28:L29"/>
    <mergeCell ref="M28:M29"/>
    <mergeCell ref="N28:O29"/>
    <mergeCell ref="P28:Q29"/>
    <mergeCell ref="R28:T29"/>
    <mergeCell ref="U28:U29"/>
    <mergeCell ref="B26:B27"/>
    <mergeCell ref="C26:C27"/>
    <mergeCell ref="P48:Q49"/>
    <mergeCell ref="R48:T49"/>
    <mergeCell ref="U48:U49"/>
    <mergeCell ref="C50:C51"/>
    <mergeCell ref="D50:D51"/>
    <mergeCell ref="E50:E51"/>
    <mergeCell ref="F50:F51"/>
    <mergeCell ref="G50:G51"/>
    <mergeCell ref="H50:I51"/>
    <mergeCell ref="J50:J51"/>
    <mergeCell ref="K50:K51"/>
    <mergeCell ref="L50:L51"/>
    <mergeCell ref="M50:M51"/>
    <mergeCell ref="N50:O51"/>
    <mergeCell ref="P50:Q51"/>
    <mergeCell ref="R50:T51"/>
    <mergeCell ref="U50:U51"/>
    <mergeCell ref="C48:C49"/>
    <mergeCell ref="D48:D49"/>
    <mergeCell ref="E48:E49"/>
    <mergeCell ref="F48:F49"/>
    <mergeCell ref="K48:K49"/>
    <mergeCell ref="A48:A49"/>
    <mergeCell ref="B48:B49"/>
    <mergeCell ref="G48:G49"/>
    <mergeCell ref="H48:I49"/>
    <mergeCell ref="J48:J49"/>
    <mergeCell ref="L48:L49"/>
    <mergeCell ref="M48:M49"/>
    <mergeCell ref="N48:O49"/>
    <mergeCell ref="B50:B51"/>
    <mergeCell ref="A50:A51"/>
    <mergeCell ref="B52:B53"/>
    <mergeCell ref="C52:C53"/>
    <mergeCell ref="D52:D53"/>
    <mergeCell ref="E52:E53"/>
    <mergeCell ref="F52:F53"/>
    <mergeCell ref="G52:G53"/>
    <mergeCell ref="A52:A53"/>
    <mergeCell ref="K52:K53"/>
    <mergeCell ref="L52:L53"/>
    <mergeCell ref="M52:M53"/>
    <mergeCell ref="H52:I53"/>
    <mergeCell ref="J52:J53"/>
    <mergeCell ref="N52:O53"/>
    <mergeCell ref="P52:Q53"/>
    <mergeCell ref="R52:T53"/>
    <mergeCell ref="U52:U53"/>
    <mergeCell ref="L54:L55"/>
    <mergeCell ref="M54:M55"/>
    <mergeCell ref="N54:O55"/>
    <mergeCell ref="P54:Q55"/>
    <mergeCell ref="R54:T55"/>
    <mergeCell ref="U54:U55"/>
    <mergeCell ref="L56:L57"/>
    <mergeCell ref="M56:M57"/>
    <mergeCell ref="N56:O57"/>
    <mergeCell ref="P56:Q57"/>
    <mergeCell ref="R56:T57"/>
    <mergeCell ref="U56:U57"/>
    <mergeCell ref="B54:B55"/>
    <mergeCell ref="C54:C55"/>
    <mergeCell ref="D54:D55"/>
    <mergeCell ref="B56:B57"/>
    <mergeCell ref="C56:C57"/>
    <mergeCell ref="D56:D57"/>
    <mergeCell ref="E56:E57"/>
    <mergeCell ref="F56:F57"/>
    <mergeCell ref="G56:G57"/>
    <mergeCell ref="H56:I57"/>
    <mergeCell ref="J56:J57"/>
    <mergeCell ref="K56:K57"/>
    <mergeCell ref="E60:E61"/>
    <mergeCell ref="F60:F61"/>
    <mergeCell ref="G60:G61"/>
    <mergeCell ref="H60:I61"/>
    <mergeCell ref="J60:J61"/>
    <mergeCell ref="K60:K61"/>
    <mergeCell ref="A56:A57"/>
    <mergeCell ref="K54:K55"/>
    <mergeCell ref="A54:A55"/>
    <mergeCell ref="E54:E55"/>
    <mergeCell ref="F54:F55"/>
    <mergeCell ref="G54:G55"/>
    <mergeCell ref="H54:I55"/>
    <mergeCell ref="J54:J55"/>
    <mergeCell ref="A60:A61"/>
  </mergeCells>
  <pageMargins left="0.7" right="0.7" top="0.75" bottom="0.75" header="0.3" footer="0.3"/>
  <pageSetup paperSize="9"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26"/>
  <sheetViews>
    <sheetView topLeftCell="A4" workbookViewId="0">
      <selection activeCell="E22" sqref="E22"/>
    </sheetView>
  </sheetViews>
  <sheetFormatPr defaultRowHeight="14.4" x14ac:dyDescent="0.3"/>
  <cols>
    <col min="2" max="2" width="26" customWidth="1"/>
    <col min="3" max="3" width="28" customWidth="1"/>
    <col min="4" max="4" width="34" customWidth="1"/>
    <col min="5" max="5" width="43.88671875" customWidth="1"/>
  </cols>
  <sheetData>
    <row r="5" spans="2:5" ht="56.25" customHeight="1" x14ac:dyDescent="0.3">
      <c r="B5" s="647" t="s">
        <v>128</v>
      </c>
      <c r="C5" s="651" t="s">
        <v>126</v>
      </c>
      <c r="D5" s="652"/>
      <c r="E5" s="653"/>
    </row>
    <row r="6" spans="2:5" ht="67.5" customHeight="1" x14ac:dyDescent="0.3">
      <c r="B6" s="647"/>
      <c r="C6" s="651" t="s">
        <v>127</v>
      </c>
      <c r="D6" s="652"/>
      <c r="E6" s="653"/>
    </row>
    <row r="7" spans="2:5" ht="56.25" customHeight="1" x14ac:dyDescent="0.3">
      <c r="B7" s="647"/>
      <c r="C7" s="654" t="s">
        <v>129</v>
      </c>
      <c r="D7" s="654"/>
      <c r="E7" s="654"/>
    </row>
    <row r="8" spans="2:5" ht="15.6" x14ac:dyDescent="0.3">
      <c r="B8" s="647"/>
      <c r="C8" s="66">
        <v>2021</v>
      </c>
      <c r="D8" s="66">
        <v>2022</v>
      </c>
      <c r="E8" s="66">
        <v>2023</v>
      </c>
    </row>
    <row r="9" spans="2:5" ht="15.6" x14ac:dyDescent="0.3">
      <c r="B9" s="68">
        <v>8.4304077710251196E+19</v>
      </c>
      <c r="C9" s="69">
        <v>122516000</v>
      </c>
      <c r="D9" s="69">
        <v>177519000</v>
      </c>
      <c r="E9" s="69">
        <v>204000000</v>
      </c>
    </row>
    <row r="10" spans="2:5" ht="15.6" x14ac:dyDescent="0.3">
      <c r="B10" s="68">
        <v>8.4304077710220198E+19</v>
      </c>
      <c r="C10" s="69">
        <v>231007300</v>
      </c>
      <c r="D10" s="69">
        <v>217418600</v>
      </c>
      <c r="E10" s="69">
        <v>203830000</v>
      </c>
    </row>
    <row r="11" spans="2:5" ht="15.6" x14ac:dyDescent="0.3">
      <c r="B11" s="70" t="s">
        <v>17</v>
      </c>
      <c r="C11" s="71">
        <f>SUM(C9:C10)</f>
        <v>353523300</v>
      </c>
      <c r="D11" s="71">
        <f>SUM(D9:D10)</f>
        <v>394937600</v>
      </c>
      <c r="E11" s="71">
        <f>SUM(E9:E10)</f>
        <v>407830000</v>
      </c>
    </row>
    <row r="12" spans="2:5" ht="15.6" x14ac:dyDescent="0.3">
      <c r="B12" s="67"/>
      <c r="C12" s="63"/>
      <c r="D12" s="63"/>
      <c r="E12" s="63"/>
    </row>
    <row r="13" spans="2:5" ht="15.6" x14ac:dyDescent="0.3">
      <c r="B13" s="67"/>
      <c r="C13" s="63"/>
      <c r="D13" s="63"/>
      <c r="E13" s="63"/>
    </row>
    <row r="14" spans="2:5" ht="15.6" x14ac:dyDescent="0.3">
      <c r="B14" s="73" t="s">
        <v>133</v>
      </c>
      <c r="C14" s="74" t="s">
        <v>130</v>
      </c>
      <c r="D14" s="74" t="s">
        <v>134</v>
      </c>
      <c r="E14" s="74" t="s">
        <v>135</v>
      </c>
    </row>
    <row r="15" spans="2:5" ht="46.8" x14ac:dyDescent="0.3">
      <c r="B15" s="72" t="s">
        <v>136</v>
      </c>
      <c r="C15" s="65">
        <v>80</v>
      </c>
      <c r="D15" s="648">
        <v>74901</v>
      </c>
      <c r="E15" s="69">
        <f>D15*C15</f>
        <v>5992080</v>
      </c>
    </row>
    <row r="16" spans="2:5" ht="31.2" x14ac:dyDescent="0.3">
      <c r="B16" s="64" t="s">
        <v>131</v>
      </c>
      <c r="C16" s="65">
        <v>700</v>
      </c>
      <c r="D16" s="649"/>
      <c r="E16" s="69">
        <f>D15*C16</f>
        <v>52430700</v>
      </c>
    </row>
    <row r="17" spans="2:5" ht="31.2" x14ac:dyDescent="0.3">
      <c r="B17" s="64" t="s">
        <v>132</v>
      </c>
      <c r="C17" s="65">
        <v>50</v>
      </c>
      <c r="D17" s="649"/>
      <c r="E17" s="69">
        <f>D15*C17</f>
        <v>3745050</v>
      </c>
    </row>
    <row r="18" spans="2:5" ht="15.6" x14ac:dyDescent="0.3">
      <c r="B18" s="64" t="s">
        <v>17</v>
      </c>
      <c r="C18" s="65">
        <f>SUM(C15:C17)</f>
        <v>830</v>
      </c>
      <c r="D18" s="650"/>
      <c r="E18" s="69">
        <f>D15*C18</f>
        <v>62167830</v>
      </c>
    </row>
    <row r="19" spans="2:5" ht="15.6" x14ac:dyDescent="0.3">
      <c r="B19" s="63"/>
      <c r="C19" s="63"/>
      <c r="D19" s="63"/>
      <c r="E19" s="63"/>
    </row>
    <row r="20" spans="2:5" ht="15.6" x14ac:dyDescent="0.3">
      <c r="B20" s="63"/>
      <c r="C20" s="63"/>
      <c r="D20" s="63"/>
      <c r="E20" s="63"/>
    </row>
    <row r="21" spans="2:5" ht="15.6" x14ac:dyDescent="0.3">
      <c r="B21" s="63"/>
      <c r="C21" s="63"/>
      <c r="D21" s="63"/>
      <c r="E21" s="63"/>
    </row>
    <row r="22" spans="2:5" ht="15.6" x14ac:dyDescent="0.3">
      <c r="B22" s="63"/>
      <c r="C22" s="63"/>
      <c r="D22" s="63"/>
      <c r="E22" s="62"/>
    </row>
    <row r="23" spans="2:5" ht="15.6" x14ac:dyDescent="0.3">
      <c r="B23" s="63"/>
      <c r="C23" s="63"/>
      <c r="D23" s="63"/>
      <c r="E23" s="62"/>
    </row>
    <row r="24" spans="2:5" ht="15.6" x14ac:dyDescent="0.3">
      <c r="B24" s="62"/>
      <c r="C24" s="62"/>
      <c r="D24" s="62"/>
      <c r="E24" s="62"/>
    </row>
    <row r="25" spans="2:5" ht="15.6" x14ac:dyDescent="0.3">
      <c r="B25" s="62"/>
      <c r="C25" s="62"/>
      <c r="D25" s="62"/>
      <c r="E25" s="62"/>
    </row>
    <row r="26" spans="2:5" ht="15.6" x14ac:dyDescent="0.3">
      <c r="B26" s="62"/>
      <c r="C26" s="62"/>
      <c r="D26" s="62"/>
      <c r="E26" s="62"/>
    </row>
  </sheetData>
  <mergeCells count="5">
    <mergeCell ref="B5:B8"/>
    <mergeCell ref="D15:D18"/>
    <mergeCell ref="C5:E5"/>
    <mergeCell ref="C6:E6"/>
    <mergeCell ref="C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2021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Бесогонова Надежда Васильевна</dc:creator>
  <cp:lastModifiedBy>Ларюшкина</cp:lastModifiedBy>
  <cp:lastPrinted>2023-03-17T00:34:48Z</cp:lastPrinted>
  <dcterms:created xsi:type="dcterms:W3CDTF">2018-02-08T05:52:38Z</dcterms:created>
  <dcterms:modified xsi:type="dcterms:W3CDTF">2024-11-08T00:59:11Z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15.2.10.0</vt:lpwstr>
  </property>
</Properties>
</file>