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981324F3-7411-4412-97AE-732AE65A241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ГСМ" sheetId="2" r:id="rId1"/>
  </sheets>
  <definedNames>
    <definedName name="_xlnm._FilterDatabase" localSheetId="0" hidden="1">ГСМ!$A$5:$J$16</definedName>
  </definedNames>
  <calcPr calcId="191029" refMode="R1C1"/>
</workbook>
</file>

<file path=xl/calcChain.xml><?xml version="1.0" encoding="utf-8"?>
<calcChain xmlns="http://schemas.openxmlformats.org/spreadsheetml/2006/main">
  <c r="I8" i="2" l="1"/>
  <c r="I10" i="2"/>
  <c r="I11" i="2"/>
  <c r="I12" i="2"/>
  <c r="I13" i="2"/>
  <c r="I15" i="2"/>
  <c r="I6" i="2"/>
  <c r="I7" i="2"/>
  <c r="I9" i="2"/>
  <c r="I14" i="2"/>
  <c r="D20" i="2"/>
  <c r="D22" i="2"/>
  <c r="D21" i="2"/>
  <c r="F20" i="2" l="1"/>
  <c r="D31" i="2"/>
  <c r="F21" i="2"/>
  <c r="D29" i="2"/>
  <c r="F22" i="2"/>
  <c r="D30" i="2"/>
  <c r="D28" i="2"/>
  <c r="D27" i="2"/>
  <c r="I16" i="2"/>
  <c r="F23" i="2" l="1"/>
  <c r="D32" i="2"/>
</calcChain>
</file>

<file path=xl/sharedStrings.xml><?xml version="1.0" encoding="utf-8"?>
<sst xmlns="http://schemas.openxmlformats.org/spreadsheetml/2006/main" count="63" uniqueCount="28">
  <si>
    <t>№ п/п</t>
  </si>
  <si>
    <t>Наименование товара</t>
  </si>
  <si>
    <t>Единица измерения</t>
  </si>
  <si>
    <t>литр</t>
  </si>
  <si>
    <t>ДТ (арктика)</t>
  </si>
  <si>
    <t>ООО "ЯНЗОЛОТО"</t>
  </si>
  <si>
    <t>АО "ЯНОЛОВО"</t>
  </si>
  <si>
    <t>Наименование Общества</t>
  </si>
  <si>
    <t>АО "ИФК "РФА-Инвест"</t>
  </si>
  <si>
    <t>АИ-92</t>
  </si>
  <si>
    <t>АИ-95</t>
  </si>
  <si>
    <t>ООО УК "Центр"</t>
  </si>
  <si>
    <t>Сумма</t>
  </si>
  <si>
    <t>АО "РИК Плюс"</t>
  </si>
  <si>
    <t>кп 1</t>
  </si>
  <si>
    <t>кп 2</t>
  </si>
  <si>
    <t>В сумме всего</t>
  </si>
  <si>
    <t>ИТОГО по товарам</t>
  </si>
  <si>
    <t>Наименование</t>
  </si>
  <si>
    <t>Количество</t>
  </si>
  <si>
    <t>Итого по заказчикам</t>
  </si>
  <si>
    <t>Заказчик № 1</t>
  </si>
  <si>
    <t>Заказчик № 2</t>
  </si>
  <si>
    <t>Заказчик № 3</t>
  </si>
  <si>
    <t>Заказчик № 4</t>
  </si>
  <si>
    <t>Заказчик № 5</t>
  </si>
  <si>
    <t>Обоснование начальной (максимальной) цены договора</t>
  </si>
  <si>
    <t>Минимальная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</si>
</sst>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1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10" xfId="0" applyFont="1" applyBorder="1"/>
    <xf numFmtId="164" fontId="2" fillId="0" borderId="1" xfId="2" applyFont="1" applyFill="1" applyBorder="1"/>
    <xf numFmtId="164" fontId="2" fillId="0" borderId="0" xfId="2" applyFont="1" applyFill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64" fontId="3" fillId="0" borderId="5" xfId="2" applyFont="1" applyBorder="1" applyAlignment="1">
      <alignment vertical="center"/>
    </xf>
    <xf numFmtId="164" fontId="3" fillId="0" borderId="6" xfId="2" applyFont="1" applyBorder="1" applyAlignment="1">
      <alignment vertical="center" wrapText="1"/>
    </xf>
    <xf numFmtId="164" fontId="3" fillId="0" borderId="9" xfId="2" applyFont="1" applyBorder="1" applyAlignment="1">
      <alignment vertical="center" wrapText="1"/>
    </xf>
    <xf numFmtId="0" fontId="2" fillId="0" borderId="5" xfId="0" applyFont="1" applyBorder="1"/>
    <xf numFmtId="164" fontId="2" fillId="0" borderId="6" xfId="2" applyFont="1" applyFill="1" applyBorder="1" applyAlignment="1">
      <alignment wrapText="1"/>
    </xf>
    <xf numFmtId="164" fontId="2" fillId="0" borderId="6" xfId="2" applyFont="1" applyFill="1" applyBorder="1"/>
    <xf numFmtId="0" fontId="2" fillId="0" borderId="7" xfId="0" applyFont="1" applyBorder="1"/>
    <xf numFmtId="0" fontId="2" fillId="0" borderId="8" xfId="0" applyFont="1" applyBorder="1"/>
    <xf numFmtId="164" fontId="2" fillId="0" borderId="9" xfId="2" applyFont="1" applyFill="1" applyBorder="1"/>
    <xf numFmtId="164" fontId="2" fillId="0" borderId="4" xfId="2" applyFont="1" applyFill="1" applyBorder="1" applyAlignment="1">
      <alignment wrapText="1"/>
    </xf>
    <xf numFmtId="164" fontId="2" fillId="0" borderId="1" xfId="1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3" fillId="0" borderId="7" xfId="2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Финансовый" xfId="1" builtinId="3"/>
    <cellStyle name="Финансовый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2"/>
  <sheetViews>
    <sheetView tabSelected="1" zoomScale="85" zoomScaleNormal="85" workbookViewId="0">
      <selection activeCell="D32" sqref="D32"/>
    </sheetView>
  </sheetViews>
  <sheetFormatPr defaultRowHeight="15" x14ac:dyDescent="0.25"/>
  <cols>
    <col min="1" max="1" width="9.140625" style="1"/>
    <col min="2" max="2" width="27.85546875" style="1" customWidth="1"/>
    <col min="3" max="3" width="22.5703125" style="1" customWidth="1"/>
    <col min="4" max="9" width="15" style="1" customWidth="1"/>
    <col min="10" max="10" width="52.85546875" style="1" customWidth="1"/>
    <col min="11" max="16384" width="9.140625" style="1"/>
  </cols>
  <sheetData>
    <row r="2" spans="1:9" x14ac:dyDescent="0.25">
      <c r="A2" s="43" t="s">
        <v>26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43"/>
      <c r="B3" s="43"/>
      <c r="C3" s="43"/>
      <c r="D3" s="43"/>
      <c r="E3" s="43"/>
      <c r="F3" s="43"/>
      <c r="G3" s="43"/>
      <c r="H3" s="43"/>
      <c r="I3" s="43"/>
    </row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ht="30" x14ac:dyDescent="0.25">
      <c r="A5" s="2" t="s">
        <v>0</v>
      </c>
      <c r="B5" s="2" t="s">
        <v>7</v>
      </c>
      <c r="C5" s="2" t="s">
        <v>1</v>
      </c>
      <c r="D5" s="2" t="s">
        <v>19</v>
      </c>
      <c r="E5" s="2" t="s">
        <v>2</v>
      </c>
      <c r="F5" s="2" t="s">
        <v>14</v>
      </c>
      <c r="G5" s="2" t="s">
        <v>15</v>
      </c>
      <c r="H5" s="2" t="s">
        <v>27</v>
      </c>
      <c r="I5" s="2" t="s">
        <v>16</v>
      </c>
    </row>
    <row r="6" spans="1:9" s="3" customFormat="1" x14ac:dyDescent="0.25">
      <c r="A6" s="4">
        <v>1</v>
      </c>
      <c r="B6" s="29" t="s">
        <v>11</v>
      </c>
      <c r="C6" s="30" t="s">
        <v>10</v>
      </c>
      <c r="D6" s="30">
        <v>4200</v>
      </c>
      <c r="E6" s="4" t="s">
        <v>3</v>
      </c>
      <c r="F6" s="39">
        <v>74.099999999999994</v>
      </c>
      <c r="G6" s="39">
        <v>73.8</v>
      </c>
      <c r="H6" s="39">
        <v>73.8</v>
      </c>
      <c r="I6" s="28">
        <f>H6*D6</f>
        <v>309960</v>
      </c>
    </row>
    <row r="7" spans="1:9" s="3" customFormat="1" x14ac:dyDescent="0.25">
      <c r="A7" s="4">
        <v>2</v>
      </c>
      <c r="B7" s="5" t="s">
        <v>5</v>
      </c>
      <c r="C7" s="31" t="s">
        <v>10</v>
      </c>
      <c r="D7" s="31">
        <v>14400</v>
      </c>
      <c r="E7" s="4" t="s">
        <v>3</v>
      </c>
      <c r="F7" s="39">
        <v>74.099999999999994</v>
      </c>
      <c r="G7" s="39">
        <v>73.8</v>
      </c>
      <c r="H7" s="39">
        <v>73.8</v>
      </c>
      <c r="I7" s="28">
        <f t="shared" ref="I7:I15" si="0">H7*D7</f>
        <v>1062720</v>
      </c>
    </row>
    <row r="8" spans="1:9" s="3" customFormat="1" x14ac:dyDescent="0.25">
      <c r="A8" s="4">
        <v>3</v>
      </c>
      <c r="B8" s="5" t="s">
        <v>5</v>
      </c>
      <c r="C8" s="31" t="s">
        <v>4</v>
      </c>
      <c r="D8" s="32">
        <v>2700</v>
      </c>
      <c r="E8" s="4" t="s">
        <v>3</v>
      </c>
      <c r="F8" s="40">
        <v>87.9</v>
      </c>
      <c r="G8" s="40">
        <v>87.8</v>
      </c>
      <c r="H8" s="40">
        <v>87.8</v>
      </c>
      <c r="I8" s="28">
        <f t="shared" si="0"/>
        <v>237060</v>
      </c>
    </row>
    <row r="9" spans="1:9" s="3" customFormat="1" x14ac:dyDescent="0.25">
      <c r="A9" s="4">
        <v>4</v>
      </c>
      <c r="B9" s="5" t="s">
        <v>6</v>
      </c>
      <c r="C9" s="31" t="s">
        <v>10</v>
      </c>
      <c r="D9" s="31">
        <v>12750</v>
      </c>
      <c r="E9" s="4" t="s">
        <v>3</v>
      </c>
      <c r="F9" s="39">
        <v>74.099999999999994</v>
      </c>
      <c r="G9" s="39">
        <v>73.8</v>
      </c>
      <c r="H9" s="39">
        <v>73.8</v>
      </c>
      <c r="I9" s="28">
        <f t="shared" si="0"/>
        <v>940950</v>
      </c>
    </row>
    <row r="10" spans="1:9" s="3" customFormat="1" x14ac:dyDescent="0.25">
      <c r="A10" s="4">
        <v>5</v>
      </c>
      <c r="B10" s="5" t="s">
        <v>6</v>
      </c>
      <c r="C10" s="31" t="s">
        <v>4</v>
      </c>
      <c r="D10" s="32">
        <v>2000</v>
      </c>
      <c r="E10" s="4" t="s">
        <v>3</v>
      </c>
      <c r="F10" s="40">
        <v>87.9</v>
      </c>
      <c r="G10" s="40">
        <v>87.8</v>
      </c>
      <c r="H10" s="40">
        <v>87.8</v>
      </c>
      <c r="I10" s="28">
        <f t="shared" si="0"/>
        <v>175600</v>
      </c>
    </row>
    <row r="11" spans="1:9" s="35" customFormat="1" x14ac:dyDescent="0.25">
      <c r="A11" s="33">
        <v>6</v>
      </c>
      <c r="B11" s="33" t="s">
        <v>8</v>
      </c>
      <c r="C11" s="34" t="s">
        <v>9</v>
      </c>
      <c r="D11" s="34">
        <v>2500</v>
      </c>
      <c r="E11" s="33" t="s">
        <v>3</v>
      </c>
      <c r="F11" s="40">
        <v>70.8</v>
      </c>
      <c r="G11" s="40">
        <v>70.5</v>
      </c>
      <c r="H11" s="40">
        <v>70.5</v>
      </c>
      <c r="I11" s="28">
        <f t="shared" si="0"/>
        <v>176250</v>
      </c>
    </row>
    <row r="12" spans="1:9" s="35" customFormat="1" x14ac:dyDescent="0.25">
      <c r="A12" s="33">
        <v>7</v>
      </c>
      <c r="B12" s="33" t="s">
        <v>8</v>
      </c>
      <c r="C12" s="34" t="s">
        <v>10</v>
      </c>
      <c r="D12" s="34">
        <v>2500</v>
      </c>
      <c r="E12" s="33" t="s">
        <v>3</v>
      </c>
      <c r="F12" s="39">
        <v>74.099999999999994</v>
      </c>
      <c r="G12" s="39">
        <v>73.8</v>
      </c>
      <c r="H12" s="39">
        <v>73.8</v>
      </c>
      <c r="I12" s="28">
        <f t="shared" si="0"/>
        <v>184500</v>
      </c>
    </row>
    <row r="13" spans="1:9" s="35" customFormat="1" x14ac:dyDescent="0.25">
      <c r="A13" s="33">
        <v>8</v>
      </c>
      <c r="B13" s="33" t="s">
        <v>8</v>
      </c>
      <c r="C13" s="34" t="s">
        <v>4</v>
      </c>
      <c r="D13" s="34">
        <v>7000</v>
      </c>
      <c r="E13" s="33" t="s">
        <v>3</v>
      </c>
      <c r="F13" s="40">
        <v>87.9</v>
      </c>
      <c r="G13" s="40">
        <v>87.8</v>
      </c>
      <c r="H13" s="40">
        <v>87.8</v>
      </c>
      <c r="I13" s="28">
        <f t="shared" si="0"/>
        <v>614600</v>
      </c>
    </row>
    <row r="14" spans="1:9" s="35" customFormat="1" x14ac:dyDescent="0.25">
      <c r="A14" s="33">
        <v>9</v>
      </c>
      <c r="B14" s="36" t="s">
        <v>13</v>
      </c>
      <c r="C14" s="37" t="s">
        <v>9</v>
      </c>
      <c r="D14" s="37">
        <v>14000</v>
      </c>
      <c r="E14" s="33" t="s">
        <v>3</v>
      </c>
      <c r="F14" s="40">
        <v>70.8</v>
      </c>
      <c r="G14" s="40">
        <v>70.5</v>
      </c>
      <c r="H14" s="40">
        <v>70.5</v>
      </c>
      <c r="I14" s="28">
        <f t="shared" si="0"/>
        <v>987000</v>
      </c>
    </row>
    <row r="15" spans="1:9" s="35" customFormat="1" x14ac:dyDescent="0.25">
      <c r="A15" s="33">
        <v>10</v>
      </c>
      <c r="B15" s="36" t="s">
        <v>13</v>
      </c>
      <c r="C15" s="38" t="s">
        <v>4</v>
      </c>
      <c r="D15" s="38">
        <v>500</v>
      </c>
      <c r="E15" s="33" t="s">
        <v>3</v>
      </c>
      <c r="F15" s="40">
        <v>87.9</v>
      </c>
      <c r="G15" s="40">
        <v>87.8</v>
      </c>
      <c r="H15" s="40">
        <v>87.8</v>
      </c>
      <c r="I15" s="28">
        <f t="shared" si="0"/>
        <v>43900</v>
      </c>
    </row>
    <row r="16" spans="1:9" s="9" customFormat="1" x14ac:dyDescent="0.25">
      <c r="I16" s="10">
        <f>SUM(I6:I15)</f>
        <v>4732540</v>
      </c>
    </row>
    <row r="17" spans="2:9" ht="15.75" thickBot="1" x14ac:dyDescent="0.3"/>
    <row r="18" spans="2:9" x14ac:dyDescent="0.25">
      <c r="B18" s="12" t="s">
        <v>17</v>
      </c>
      <c r="C18" s="11"/>
      <c r="D18" s="16"/>
      <c r="E18" s="16"/>
      <c r="F18" s="27"/>
    </row>
    <row r="19" spans="2:9" x14ac:dyDescent="0.25">
      <c r="B19" s="21" t="s">
        <v>0</v>
      </c>
      <c r="C19" s="4" t="s">
        <v>18</v>
      </c>
      <c r="D19" s="5" t="s">
        <v>19</v>
      </c>
      <c r="E19" s="5" t="s">
        <v>2</v>
      </c>
      <c r="F19" s="22" t="s">
        <v>12</v>
      </c>
    </row>
    <row r="20" spans="2:9" x14ac:dyDescent="0.25">
      <c r="B20" s="21">
        <v>1</v>
      </c>
      <c r="C20" s="8" t="s">
        <v>9</v>
      </c>
      <c r="D20" s="13">
        <f>D7+D9+D11</f>
        <v>29650</v>
      </c>
      <c r="E20" s="5" t="s">
        <v>3</v>
      </c>
      <c r="F20" s="23">
        <f>I7+I9+I11</f>
        <v>2179920</v>
      </c>
      <c r="G20" s="6"/>
      <c r="H20" s="6"/>
      <c r="I20" s="6"/>
    </row>
    <row r="21" spans="2:9" x14ac:dyDescent="0.25">
      <c r="B21" s="21">
        <v>2</v>
      </c>
      <c r="C21" s="8" t="s">
        <v>10</v>
      </c>
      <c r="D21" s="13">
        <f>D12+D6+D14</f>
        <v>20700</v>
      </c>
      <c r="E21" s="5" t="s">
        <v>3</v>
      </c>
      <c r="F21" s="23">
        <f>I6+I12+I14</f>
        <v>1481460</v>
      </c>
    </row>
    <row r="22" spans="2:9" x14ac:dyDescent="0.25">
      <c r="B22" s="21">
        <v>3</v>
      </c>
      <c r="C22" s="5" t="s">
        <v>4</v>
      </c>
      <c r="D22" s="13">
        <f>D8+D10+D13+D15</f>
        <v>12200</v>
      </c>
      <c r="E22" s="5" t="s">
        <v>3</v>
      </c>
      <c r="F22" s="23">
        <f>I8+I10+I13+I15</f>
        <v>1071160</v>
      </c>
    </row>
    <row r="23" spans="2:9" ht="15.75" thickBot="1" x14ac:dyDescent="0.3">
      <c r="B23" s="24"/>
      <c r="C23" s="25"/>
      <c r="D23" s="25"/>
      <c r="E23" s="25"/>
      <c r="F23" s="26">
        <f>SUM(F20:F22)</f>
        <v>4732540</v>
      </c>
    </row>
    <row r="25" spans="2:9" ht="15.75" thickBot="1" x14ac:dyDescent="0.3"/>
    <row r="26" spans="2:9" x14ac:dyDescent="0.25">
      <c r="B26" s="15" t="s">
        <v>20</v>
      </c>
      <c r="C26" s="16"/>
      <c r="D26" s="17"/>
    </row>
    <row r="27" spans="2:9" x14ac:dyDescent="0.25">
      <c r="B27" s="18" t="s">
        <v>21</v>
      </c>
      <c r="C27" s="29" t="s">
        <v>11</v>
      </c>
      <c r="D27" s="19">
        <f>I6</f>
        <v>309960</v>
      </c>
    </row>
    <row r="28" spans="2:9" x14ac:dyDescent="0.25">
      <c r="B28" s="18" t="s">
        <v>22</v>
      </c>
      <c r="C28" s="5" t="s">
        <v>5</v>
      </c>
      <c r="D28" s="19">
        <f>I7+I8</f>
        <v>1299780</v>
      </c>
    </row>
    <row r="29" spans="2:9" x14ac:dyDescent="0.25">
      <c r="B29" s="18" t="s">
        <v>23</v>
      </c>
      <c r="C29" s="5" t="s">
        <v>6</v>
      </c>
      <c r="D29" s="19">
        <f>I9+I10</f>
        <v>1116550</v>
      </c>
    </row>
    <row r="30" spans="2:9" ht="30" x14ac:dyDescent="0.25">
      <c r="B30" s="18" t="s">
        <v>24</v>
      </c>
      <c r="C30" s="4" t="s">
        <v>8</v>
      </c>
      <c r="D30" s="19">
        <f>I11+I12+I13</f>
        <v>975350</v>
      </c>
    </row>
    <row r="31" spans="2:9" ht="15.75" thickBot="1" x14ac:dyDescent="0.3">
      <c r="B31" s="41" t="s">
        <v>25</v>
      </c>
      <c r="C31" s="42" t="s">
        <v>13</v>
      </c>
      <c r="D31" s="20">
        <f>I14+I15</f>
        <v>1030900</v>
      </c>
    </row>
    <row r="32" spans="2:9" x14ac:dyDescent="0.25">
      <c r="B32" s="14"/>
      <c r="C32" s="14"/>
      <c r="D32" s="14">
        <f>SUM(D27:D31)</f>
        <v>4732540</v>
      </c>
    </row>
  </sheetData>
  <autoFilter ref="A5:J16" xr:uid="{00000000-0009-0000-0000-000000000000}"/>
  <mergeCells count="2">
    <mergeCell ref="A2:I2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ГСМ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2024-12-24T07:22:40Z</dcterms:modified>
</cp:coreProperties>
</file>