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z-srv\Обмен\Общая папка\Максимова В.П\ЗАКУПКИ 2025\ЯНОЛОВО\Перевозка ТМЦ\НОВОЕ НА СОГЛАСОВАНИ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4" i="1"/>
  <c r="J14" i="1"/>
  <c r="M16" i="1" l="1"/>
  <c r="M11" i="1"/>
  <c r="M10" i="1"/>
  <c r="M8" i="1"/>
  <c r="M7" i="1"/>
  <c r="M6" i="1"/>
  <c r="L11" i="1" l="1"/>
  <c r="L10" i="1"/>
  <c r="L16" i="1"/>
  <c r="L13" i="1"/>
  <c r="L8" i="1"/>
  <c r="L7" i="1"/>
  <c r="L6" i="1"/>
  <c r="J13" i="1" l="1"/>
  <c r="M13" i="1" s="1"/>
  <c r="F16" i="1" l="1"/>
  <c r="F15" i="1"/>
  <c r="F10" i="1"/>
  <c r="F8" i="1"/>
  <c r="F7" i="1"/>
  <c r="F6" i="1"/>
  <c r="J16" i="1"/>
  <c r="J11" i="1"/>
  <c r="J10" i="1"/>
  <c r="J8" i="1"/>
  <c r="J7" i="1"/>
  <c r="J6" i="1"/>
  <c r="F17" i="1" l="1"/>
  <c r="L17" i="1" s="1"/>
  <c r="J15" i="1"/>
  <c r="L15" i="1"/>
  <c r="M15" i="1" s="1"/>
  <c r="J12" i="1"/>
  <c r="L12" i="1"/>
  <c r="L14" i="1"/>
  <c r="J17" i="1" l="1"/>
  <c r="M17" i="1" s="1"/>
  <c r="M14" i="1"/>
  <c r="M12" i="1"/>
  <c r="L18" i="1"/>
  <c r="J18" i="1" l="1"/>
  <c r="M18" i="1"/>
</calcChain>
</file>

<file path=xl/sharedStrings.xml><?xml version="1.0" encoding="utf-8"?>
<sst xmlns="http://schemas.openxmlformats.org/spreadsheetml/2006/main" count="36" uniqueCount="26">
  <si>
    <t>№</t>
  </si>
  <si>
    <t>Перевозка ТМЦ по маршруту</t>
  </si>
  <si>
    <t>Итого</t>
  </si>
  <si>
    <t>п.Нижний Бестях – участок Тирехтях Усть-Янского района РС(Я) (а/м с тральным прицепом) Экскаватор Doosan DX490   – 3 шт. (53 тн)</t>
  </si>
  <si>
    <t>п.Нижний Бестях – участок Тирехтях Усть-Янского района РС(Я) (а/м с тральным прицепом) Экскаватор Doosan DX360 весом 36 тн, 2 шт</t>
  </si>
  <si>
    <t>г.Якутск - Тирехтях (бульдозер  Shantui SD32, 32 тн, 3 шт)</t>
  </si>
  <si>
    <t>г.Якутск – участок Тирехтях Усть-Янского района РС(Я) (а/м с тральным прицепом)  Телескопический погрузчик SANY общим весом 10 тн – 1 шт</t>
  </si>
  <si>
    <t xml:space="preserve">г.Якутск - участок «Тирехтях» Усть–Янского района РС(Я) (а/м с прицепами/ппр) ТМЦ  </t>
  </si>
  <si>
    <t>Силенняхский национальный наслег (с.Сайылык) Усть–Янского района РС(Я) – г.Якутск (а/м с прицепами/ппр) - металлолом</t>
  </si>
  <si>
    <t xml:space="preserve">г.Якутск - участок «Тирехтях» Усть–Янского района РС(Я) (а/м с прицепами/ппр) Фабрика </t>
  </si>
  <si>
    <t xml:space="preserve">уч.Нямнягинджа Аллаиховского р-на - участок «Тирехтях» Усть–Янского района РС(Я) (а/м с прицепами/ппр) Емкости ГСМ </t>
  </si>
  <si>
    <t>Кол-во рейсов</t>
  </si>
  <si>
    <t>Общий вес</t>
  </si>
  <si>
    <t>Тариф (за рейс/за 1 тн/км)</t>
  </si>
  <si>
    <t>Вес/условный вес (тн)</t>
  </si>
  <si>
    <t>Вид перевозки</t>
  </si>
  <si>
    <t>тральная перевозка</t>
  </si>
  <si>
    <t>ППР</t>
  </si>
  <si>
    <t>г.Якутск – участок Тирехтях Усть-Янского района РС(Я) (а/м с тральным прицепом)  Фронтальный погрузчик Ensign YX677HV общим весом 26 тн – 1 шт</t>
  </si>
  <si>
    <t>100 тн</t>
  </si>
  <si>
    <t>Услуги по переработке и хранению груза (включает в себя предоставление складских помещений, комплексные работы по переработке груза (прием/отгрузка/погрузка/разгрузка/комплектация груза, ручная и/или механизированная работы вилочным погрузчиком, погрузка/разгрузка автокраном до 30 тн, услуги стропальщиков при механизированном труде)</t>
  </si>
  <si>
    <t>Внутренние перевозки (перебазировка, депутатский, мамонт и т.д.)</t>
  </si>
  <si>
    <t>Расстояние</t>
  </si>
  <si>
    <t>КП 1</t>
  </si>
  <si>
    <t>КП 2</t>
  </si>
  <si>
    <t>НМЦ по сред.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</si>
</sst>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₽&quot;;[Red]\-#,##0.00\ &quot;₽&quot;"/>
    <numFmt numFmtId="44" formatCode="_-* #,##0.00\ &quot;₽&quot;_-;\-* #,##0.00\ &quot;₽&quot;_-;_-* &quot;-&quot;??\ &quot;₽&quot;_-;_-@_-"/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44" fontId="2" fillId="3" borderId="7" xfId="1" applyFont="1" applyFill="1" applyBorder="1" applyAlignment="1">
      <alignment horizontal="center" vertical="center" wrapText="1"/>
    </xf>
    <xf numFmtId="44" fontId="2" fillId="4" borderId="8" xfId="1" applyFont="1" applyFill="1" applyBorder="1" applyAlignment="1">
      <alignment horizontal="center" vertical="center" wrapText="1"/>
    </xf>
    <xf numFmtId="44" fontId="2" fillId="4" borderId="2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4" fontId="2" fillId="3" borderId="0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4" fontId="0" fillId="0" borderId="0" xfId="0" applyNumberFormat="1"/>
    <xf numFmtId="164" fontId="0" fillId="0" borderId="0" xfId="0" applyNumberFormat="1"/>
    <xf numFmtId="0" fontId="2" fillId="2" borderId="1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4" fontId="2" fillId="3" borderId="17" xfId="1" applyFont="1" applyFill="1" applyBorder="1" applyAlignment="1">
      <alignment horizontal="center" vertical="center" wrapText="1"/>
    </xf>
    <xf numFmtId="0" fontId="0" fillId="0" borderId="8" xfId="0" applyBorder="1"/>
    <xf numFmtId="0" fontId="5" fillId="0" borderId="8" xfId="0" applyFont="1" applyBorder="1" applyAlignment="1">
      <alignment horizontal="center" vertical="center" wrapText="1"/>
    </xf>
    <xf numFmtId="44" fontId="2" fillId="4" borderId="18" xfId="1" applyFont="1" applyFill="1" applyBorder="1" applyAlignment="1">
      <alignment horizontal="center" vertical="center" wrapText="1"/>
    </xf>
    <xf numFmtId="44" fontId="2" fillId="4" borderId="16" xfId="1" applyFont="1" applyFill="1" applyBorder="1" applyAlignment="1">
      <alignment horizontal="center" vertical="center" wrapText="1"/>
    </xf>
    <xf numFmtId="44" fontId="0" fillId="0" borderId="0" xfId="1" applyFont="1"/>
    <xf numFmtId="44" fontId="0" fillId="5" borderId="8" xfId="1" applyFont="1" applyFill="1" applyBorder="1"/>
    <xf numFmtId="44" fontId="2" fillId="2" borderId="8" xfId="1" applyFont="1" applyFill="1" applyBorder="1" applyAlignment="1">
      <alignment vertical="center" wrapText="1"/>
    </xf>
    <xf numFmtId="44" fontId="2" fillId="2" borderId="8" xfId="1" applyFont="1" applyFill="1" applyBorder="1" applyAlignment="1">
      <alignment horizontal="center" vertical="center" wrapText="1"/>
    </xf>
    <xf numFmtId="44" fontId="6" fillId="4" borderId="8" xfId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8" fontId="0" fillId="0" borderId="0" xfId="0" applyNumberFormat="1"/>
    <xf numFmtId="44" fontId="2" fillId="4" borderId="8" xfId="1" applyNumberFormat="1" applyFont="1" applyFill="1" applyBorder="1" applyAlignment="1">
      <alignment horizontal="center" vertical="center" wrapText="1"/>
    </xf>
    <xf numFmtId="44" fontId="2" fillId="2" borderId="2" xfId="1" applyFont="1" applyFill="1" applyBorder="1" applyAlignment="1">
      <alignment horizontal="center" vertical="center" wrapText="1"/>
    </xf>
    <xf numFmtId="44" fontId="2" fillId="2" borderId="5" xfId="1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44" fontId="2" fillId="3" borderId="9" xfId="1" applyFont="1" applyFill="1" applyBorder="1" applyAlignment="1">
      <alignment horizontal="center" vertical="center" wrapText="1"/>
    </xf>
    <xf numFmtId="44" fontId="2" fillId="3" borderId="10" xfId="1" applyFont="1" applyFill="1" applyBorder="1" applyAlignment="1">
      <alignment horizontal="center" vertical="center" wrapText="1"/>
    </xf>
    <xf numFmtId="44" fontId="2" fillId="4" borderId="16" xfId="1" applyFont="1" applyFill="1" applyBorder="1" applyAlignment="1">
      <alignment horizontal="center" vertical="center" wrapText="1"/>
    </xf>
    <xf numFmtId="44" fontId="2" fillId="4" borderId="22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2" fillId="4" borderId="2" xfId="1" applyFont="1" applyFill="1" applyBorder="1" applyAlignment="1">
      <alignment horizontal="center" vertical="center" wrapText="1"/>
    </xf>
    <xf numFmtId="44" fontId="2" fillId="4" borderId="5" xfId="1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tabSelected="1" zoomScale="70" zoomScaleNormal="70" workbookViewId="0">
      <selection activeCell="M18" sqref="M18"/>
    </sheetView>
  </sheetViews>
  <sheetFormatPr defaultRowHeight="15" x14ac:dyDescent="0.25"/>
  <cols>
    <col min="3" max="3" width="41.85546875" customWidth="1"/>
    <col min="4" max="4" width="16.28515625" customWidth="1"/>
    <col min="5" max="5" width="18.7109375" customWidth="1"/>
    <col min="6" max="6" width="16" customWidth="1"/>
    <col min="7" max="7" width="17.7109375" customWidth="1"/>
    <col min="8" max="8" width="16.5703125" customWidth="1"/>
    <col min="9" max="9" width="20.28515625" customWidth="1"/>
    <col min="10" max="10" width="20.42578125" customWidth="1"/>
    <col min="11" max="11" width="27.140625" customWidth="1"/>
    <col min="12" max="12" width="27.28515625" customWidth="1"/>
    <col min="13" max="13" width="29.140625" style="27" customWidth="1"/>
  </cols>
  <sheetData>
    <row r="2" spans="1:13" ht="15.75" thickBot="1" x14ac:dyDescent="0.3"/>
    <row r="3" spans="1:13" ht="16.5" thickBot="1" x14ac:dyDescent="0.3">
      <c r="B3" s="41"/>
      <c r="C3" s="42"/>
      <c r="D3" s="42"/>
      <c r="E3" s="42"/>
      <c r="F3" s="42"/>
      <c r="G3" s="42"/>
      <c r="H3" s="43"/>
      <c r="I3" s="38" t="s">
        <v>23</v>
      </c>
      <c r="J3" s="40"/>
      <c r="K3" s="38" t="s">
        <v>24</v>
      </c>
      <c r="L3" s="39"/>
      <c r="M3" s="28"/>
    </row>
    <row r="4" spans="1:13" ht="15.75" customHeight="1" x14ac:dyDescent="0.25">
      <c r="B4" s="57" t="s">
        <v>0</v>
      </c>
      <c r="C4" s="57" t="s">
        <v>1</v>
      </c>
      <c r="D4" s="59" t="s">
        <v>11</v>
      </c>
      <c r="E4" s="53" t="s">
        <v>14</v>
      </c>
      <c r="F4" s="53" t="s">
        <v>12</v>
      </c>
      <c r="G4" s="53" t="s">
        <v>15</v>
      </c>
      <c r="H4" s="53" t="s">
        <v>22</v>
      </c>
      <c r="I4" s="44" t="s">
        <v>13</v>
      </c>
      <c r="J4" s="44" t="s">
        <v>2</v>
      </c>
      <c r="K4" s="44" t="s">
        <v>13</v>
      </c>
      <c r="L4" s="46" t="s">
        <v>2</v>
      </c>
      <c r="M4" s="36" t="s">
        <v>25</v>
      </c>
    </row>
    <row r="5" spans="1:13" ht="16.5" customHeight="1" thickBot="1" x14ac:dyDescent="0.3">
      <c r="B5" s="58"/>
      <c r="C5" s="58"/>
      <c r="D5" s="60"/>
      <c r="E5" s="45"/>
      <c r="F5" s="45"/>
      <c r="G5" s="45"/>
      <c r="H5" s="45"/>
      <c r="I5" s="45"/>
      <c r="J5" s="45"/>
      <c r="K5" s="45"/>
      <c r="L5" s="47"/>
      <c r="M5" s="37"/>
    </row>
    <row r="6" spans="1:13" ht="62.25" customHeight="1" thickBot="1" x14ac:dyDescent="0.3">
      <c r="B6" s="1">
        <v>1</v>
      </c>
      <c r="C6" s="5" t="s">
        <v>3</v>
      </c>
      <c r="D6" s="14">
        <v>3</v>
      </c>
      <c r="E6" s="11">
        <v>53</v>
      </c>
      <c r="F6" s="11">
        <f>D6*E6</f>
        <v>159</v>
      </c>
      <c r="G6" s="15" t="s">
        <v>16</v>
      </c>
      <c r="H6" s="11">
        <v>2292.73</v>
      </c>
      <c r="I6" s="2">
        <v>3800000</v>
      </c>
      <c r="J6" s="3">
        <f>D6*I6</f>
        <v>11400000</v>
      </c>
      <c r="K6" s="2">
        <v>4000000</v>
      </c>
      <c r="L6" s="25">
        <f>K6*D6</f>
        <v>12000000</v>
      </c>
      <c r="M6" s="29">
        <f>(J6+L6)/2</f>
        <v>11700000</v>
      </c>
    </row>
    <row r="7" spans="1:13" ht="60.75" customHeight="1" thickBot="1" x14ac:dyDescent="0.3">
      <c r="B7" s="1">
        <v>2</v>
      </c>
      <c r="C7" s="5" t="s">
        <v>4</v>
      </c>
      <c r="D7" s="14">
        <v>2</v>
      </c>
      <c r="E7" s="11">
        <v>36</v>
      </c>
      <c r="F7" s="11">
        <f>D7*E7</f>
        <v>72</v>
      </c>
      <c r="G7" s="15" t="s">
        <v>16</v>
      </c>
      <c r="H7" s="11">
        <v>2292.73</v>
      </c>
      <c r="I7" s="2">
        <v>3200000</v>
      </c>
      <c r="J7" s="3">
        <f>D7*I7</f>
        <v>6400000</v>
      </c>
      <c r="K7" s="2">
        <v>3400000</v>
      </c>
      <c r="L7" s="25">
        <f>K7*D7</f>
        <v>6800000</v>
      </c>
      <c r="M7" s="29">
        <f>(J7+L7)/2</f>
        <v>6600000</v>
      </c>
    </row>
    <row r="8" spans="1:13" ht="15" customHeight="1" x14ac:dyDescent="0.25">
      <c r="A8" s="52"/>
      <c r="B8" s="61">
        <v>3</v>
      </c>
      <c r="C8" s="65" t="s">
        <v>18</v>
      </c>
      <c r="D8" s="67">
        <v>1</v>
      </c>
      <c r="E8" s="54">
        <v>26</v>
      </c>
      <c r="F8" s="54">
        <f t="shared" ref="F8" si="0">D8*E8</f>
        <v>26</v>
      </c>
      <c r="G8" s="54" t="s">
        <v>16</v>
      </c>
      <c r="H8" s="54">
        <v>2292.73</v>
      </c>
      <c r="I8" s="48">
        <v>2800000</v>
      </c>
      <c r="J8" s="69">
        <f>D8*I8</f>
        <v>2800000</v>
      </c>
      <c r="K8" s="48">
        <v>3000000</v>
      </c>
      <c r="L8" s="50">
        <f>K8*D8</f>
        <v>3000000</v>
      </c>
      <c r="M8" s="36">
        <f>(J8+L8)/2</f>
        <v>2900000</v>
      </c>
    </row>
    <row r="9" spans="1:13" ht="48.75" customHeight="1" thickBot="1" x14ac:dyDescent="0.3">
      <c r="A9" s="52"/>
      <c r="B9" s="58"/>
      <c r="C9" s="66"/>
      <c r="D9" s="68"/>
      <c r="E9" s="55"/>
      <c r="F9" s="56"/>
      <c r="G9" s="56"/>
      <c r="H9" s="55"/>
      <c r="I9" s="49"/>
      <c r="J9" s="70"/>
      <c r="K9" s="49"/>
      <c r="L9" s="51"/>
      <c r="M9" s="37"/>
    </row>
    <row r="10" spans="1:13" ht="32.25" thickBot="1" x14ac:dyDescent="0.3">
      <c r="B10" s="1">
        <v>4</v>
      </c>
      <c r="C10" s="5" t="s">
        <v>5</v>
      </c>
      <c r="D10" s="14">
        <v>3</v>
      </c>
      <c r="E10" s="11">
        <v>32</v>
      </c>
      <c r="F10" s="11">
        <f>D10*E10</f>
        <v>96</v>
      </c>
      <c r="G10" s="11" t="s">
        <v>16</v>
      </c>
      <c r="H10" s="11">
        <v>2292.73</v>
      </c>
      <c r="I10" s="2">
        <v>3200000</v>
      </c>
      <c r="J10" s="3">
        <f>D10*I10</f>
        <v>9600000</v>
      </c>
      <c r="K10" s="2">
        <v>3400000</v>
      </c>
      <c r="L10" s="25">
        <f>K10*D10</f>
        <v>10200000</v>
      </c>
      <c r="M10" s="29">
        <f t="shared" ref="M10:M17" si="1">(J10+L10)/2</f>
        <v>9900000</v>
      </c>
    </row>
    <row r="11" spans="1:13" ht="62.25" customHeight="1" thickBot="1" x14ac:dyDescent="0.3">
      <c r="B11" s="1">
        <v>5</v>
      </c>
      <c r="C11" s="5" t="s">
        <v>6</v>
      </c>
      <c r="D11" s="14">
        <v>1</v>
      </c>
      <c r="E11" s="11">
        <v>20</v>
      </c>
      <c r="F11" s="11">
        <v>20</v>
      </c>
      <c r="G11" s="11" t="s">
        <v>16</v>
      </c>
      <c r="H11" s="11">
        <v>2292.73</v>
      </c>
      <c r="I11" s="2">
        <v>1700000</v>
      </c>
      <c r="J11" s="3">
        <f>D11*I11</f>
        <v>1700000</v>
      </c>
      <c r="K11" s="2">
        <v>1800000</v>
      </c>
      <c r="L11" s="25">
        <f>K11*D11</f>
        <v>1800000</v>
      </c>
      <c r="M11" s="29">
        <f t="shared" si="1"/>
        <v>1750000</v>
      </c>
    </row>
    <row r="12" spans="1:13" ht="56.25" customHeight="1" thickBot="1" x14ac:dyDescent="0.3">
      <c r="B12" s="1">
        <v>6</v>
      </c>
      <c r="C12" s="6" t="s">
        <v>7</v>
      </c>
      <c r="D12" s="32">
        <v>42</v>
      </c>
      <c r="E12" s="11">
        <v>20</v>
      </c>
      <c r="F12" s="24">
        <f>D12*E12</f>
        <v>840</v>
      </c>
      <c r="G12" s="11" t="s">
        <v>17</v>
      </c>
      <c r="H12" s="11">
        <v>2292.73</v>
      </c>
      <c r="I12" s="2">
        <v>23</v>
      </c>
      <c r="J12" s="35">
        <f>F12*H12*I12</f>
        <v>44295543.600000001</v>
      </c>
      <c r="K12" s="2">
        <v>24.5</v>
      </c>
      <c r="L12" s="25">
        <f>K12*F12*H12</f>
        <v>47184383.399999999</v>
      </c>
      <c r="M12" s="29">
        <f t="shared" si="1"/>
        <v>45739963.5</v>
      </c>
    </row>
    <row r="13" spans="1:13" ht="66" customHeight="1" thickBot="1" x14ac:dyDescent="0.3">
      <c r="B13" s="13">
        <v>7</v>
      </c>
      <c r="C13" s="6" t="s">
        <v>8</v>
      </c>
      <c r="D13" s="14" t="s">
        <v>19</v>
      </c>
      <c r="E13" s="11">
        <v>100</v>
      </c>
      <c r="F13" s="11">
        <v>100</v>
      </c>
      <c r="G13" s="11" t="s">
        <v>17</v>
      </c>
      <c r="H13" s="11">
        <v>2252.73</v>
      </c>
      <c r="I13" s="2">
        <v>14</v>
      </c>
      <c r="J13" s="3">
        <f>F13*H13*I13</f>
        <v>3153822</v>
      </c>
      <c r="K13" s="2">
        <v>13.5</v>
      </c>
      <c r="L13" s="25">
        <f>K13*F13*H13</f>
        <v>3041185.5</v>
      </c>
      <c r="M13" s="29">
        <f t="shared" si="1"/>
        <v>3097503.75</v>
      </c>
    </row>
    <row r="14" spans="1:13" ht="48.75" customHeight="1" thickBot="1" x14ac:dyDescent="0.3">
      <c r="B14" s="9">
        <v>8</v>
      </c>
      <c r="C14" s="7" t="s">
        <v>9</v>
      </c>
      <c r="D14" s="33">
        <v>20</v>
      </c>
      <c r="E14" s="11">
        <v>20</v>
      </c>
      <c r="F14" s="24">
        <f>D14*E14</f>
        <v>400</v>
      </c>
      <c r="G14" s="11" t="s">
        <v>17</v>
      </c>
      <c r="H14" s="11">
        <v>2292.73</v>
      </c>
      <c r="I14" s="8">
        <v>23</v>
      </c>
      <c r="J14" s="35">
        <f>F14*H14*I14</f>
        <v>21093116</v>
      </c>
      <c r="K14" s="8">
        <v>24.5</v>
      </c>
      <c r="L14" s="25">
        <f>K14*F14*H14</f>
        <v>22468754</v>
      </c>
      <c r="M14" s="29">
        <f t="shared" si="1"/>
        <v>21780935</v>
      </c>
    </row>
    <row r="15" spans="1:13" ht="67.5" customHeight="1" thickBot="1" x14ac:dyDescent="0.3">
      <c r="B15" s="9">
        <v>9</v>
      </c>
      <c r="C15" s="10" t="s">
        <v>10</v>
      </c>
      <c r="D15" s="11">
        <v>11</v>
      </c>
      <c r="E15" s="11">
        <v>20</v>
      </c>
      <c r="F15" s="11">
        <f>D15*E15</f>
        <v>220</v>
      </c>
      <c r="G15" s="11" t="s">
        <v>17</v>
      </c>
      <c r="H15" s="11">
        <v>975</v>
      </c>
      <c r="I15" s="12">
        <v>20</v>
      </c>
      <c r="J15" s="3">
        <f>F15*H15*I15</f>
        <v>4290000</v>
      </c>
      <c r="K15" s="12">
        <v>24.5</v>
      </c>
      <c r="L15" s="25">
        <f>K15*F15*H15</f>
        <v>5255250</v>
      </c>
      <c r="M15" s="29">
        <f t="shared" si="1"/>
        <v>4772625</v>
      </c>
    </row>
    <row r="16" spans="1:13" ht="32.25" thickBot="1" x14ac:dyDescent="0.3">
      <c r="B16" s="18">
        <v>10</v>
      </c>
      <c r="C16" s="19" t="s">
        <v>21</v>
      </c>
      <c r="D16" s="20">
        <v>20</v>
      </c>
      <c r="E16" s="21">
        <v>20</v>
      </c>
      <c r="F16" s="21">
        <f>D16*E16</f>
        <v>400</v>
      </c>
      <c r="G16" s="21" t="s">
        <v>17</v>
      </c>
      <c r="H16" s="21"/>
      <c r="I16" s="22">
        <v>262500</v>
      </c>
      <c r="J16" s="4">
        <f>D16*I16</f>
        <v>5250000</v>
      </c>
      <c r="K16" s="22">
        <v>230000</v>
      </c>
      <c r="L16" s="26">
        <f>K16*D16</f>
        <v>4600000</v>
      </c>
      <c r="M16" s="29">
        <f t="shared" si="1"/>
        <v>4925000</v>
      </c>
    </row>
    <row r="17" spans="2:13" ht="174" thickBot="1" x14ac:dyDescent="0.3">
      <c r="B17" s="9">
        <v>11</v>
      </c>
      <c r="C17" s="10" t="s">
        <v>20</v>
      </c>
      <c r="D17" s="23"/>
      <c r="E17" s="23"/>
      <c r="F17" s="11">
        <f>SUM(F6+F7+F8+F10+F11+F12+F14)+F14</f>
        <v>2013</v>
      </c>
      <c r="G17" s="23"/>
      <c r="H17" s="23"/>
      <c r="I17" s="12">
        <v>2420</v>
      </c>
      <c r="J17" s="4">
        <f>F17*I17</f>
        <v>4871460</v>
      </c>
      <c r="K17" s="12">
        <v>2500</v>
      </c>
      <c r="L17" s="26">
        <f>K17*F17</f>
        <v>5032500</v>
      </c>
      <c r="M17" s="29">
        <f t="shared" si="1"/>
        <v>4951980</v>
      </c>
    </row>
    <row r="18" spans="2:13" ht="27.75" customHeight="1" thickBot="1" x14ac:dyDescent="0.3">
      <c r="B18" s="62"/>
      <c r="C18" s="63"/>
      <c r="D18" s="63"/>
      <c r="E18" s="63"/>
      <c r="F18" s="63"/>
      <c r="G18" s="63"/>
      <c r="H18" s="63"/>
      <c r="I18" s="64"/>
      <c r="J18" s="31">
        <f>SUM(J6:J17)</f>
        <v>114853941.59999999</v>
      </c>
      <c r="K18" s="23"/>
      <c r="L18" s="25">
        <f>SUM(L6:L17)</f>
        <v>121382072.90000001</v>
      </c>
      <c r="M18" s="30">
        <f>SUM(M6:M17)</f>
        <v>118118007.25</v>
      </c>
    </row>
    <row r="21" spans="2:13" x14ac:dyDescent="0.25">
      <c r="J21" s="16"/>
      <c r="L21" s="16"/>
    </row>
    <row r="23" spans="2:13" x14ac:dyDescent="0.25">
      <c r="J23" s="16"/>
      <c r="L23" s="16"/>
    </row>
    <row r="24" spans="2:13" x14ac:dyDescent="0.25">
      <c r="J24" s="34"/>
    </row>
    <row r="25" spans="2:13" x14ac:dyDescent="0.25">
      <c r="H25" s="17"/>
      <c r="J25" s="16"/>
    </row>
  </sheetData>
  <mergeCells count="29">
    <mergeCell ref="B18:I18"/>
    <mergeCell ref="I4:I5"/>
    <mergeCell ref="J4:J5"/>
    <mergeCell ref="C8:C9"/>
    <mergeCell ref="D8:D9"/>
    <mergeCell ref="I8:I9"/>
    <mergeCell ref="J8:J9"/>
    <mergeCell ref="H4:H5"/>
    <mergeCell ref="H8:H9"/>
    <mergeCell ref="A8:A9"/>
    <mergeCell ref="E4:E5"/>
    <mergeCell ref="F4:F5"/>
    <mergeCell ref="G4:G5"/>
    <mergeCell ref="E8:E9"/>
    <mergeCell ref="F8:F9"/>
    <mergeCell ref="G8:G9"/>
    <mergeCell ref="B4:B5"/>
    <mergeCell ref="C4:C5"/>
    <mergeCell ref="D4:D5"/>
    <mergeCell ref="B8:B9"/>
    <mergeCell ref="M4:M5"/>
    <mergeCell ref="M8:M9"/>
    <mergeCell ref="K3:L3"/>
    <mergeCell ref="I3:J3"/>
    <mergeCell ref="B3:H3"/>
    <mergeCell ref="K4:K5"/>
    <mergeCell ref="L4:L5"/>
    <mergeCell ref="K8:K9"/>
    <mergeCell ref="L8:L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2025-01-22T01:34:30Z</dcterms:created>
  <dcterms:modified xsi:type="dcterms:W3CDTF">2025-01-29T05:49:14Z</dcterms:modified>
</cp:coreProperties>
</file>