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Юлия Владимировна\Desktop\Конкурс благоустройство\"/>
    </mc:Choice>
  </mc:AlternateContent>
  <xr:revisionPtr revIDLastSave="0" documentId="8_{EAB922A3-357E-45DC-BAFE-FF7DE15318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мета контракта - Смета контрак" sheetId="1" r:id="rId1"/>
  </sheets>
  <definedNames>
    <definedName name="_xlnm.Print_Titles" localSheetId="0">'Смета контракта - Смета контрак'!$21:$21</definedName>
  </definedNames>
  <calcPr calcId="181029" fullPrecision="0"/>
</workbook>
</file>

<file path=xl/calcChain.xml><?xml version="1.0" encoding="utf-8"?>
<calcChain xmlns="http://schemas.openxmlformats.org/spreadsheetml/2006/main">
  <c r="AP35" i="1" l="1"/>
  <c r="H107" i="1" l="1"/>
  <c r="H108" i="1"/>
  <c r="H109" i="1"/>
  <c r="H110" i="1"/>
  <c r="H106" i="1"/>
  <c r="H111" i="1" s="1"/>
  <c r="H103" i="1"/>
  <c r="H102" i="1"/>
  <c r="H98" i="1"/>
  <c r="H99" i="1"/>
  <c r="H97" i="1"/>
  <c r="H94" i="1"/>
  <c r="H93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75" i="1"/>
  <c r="H72" i="1"/>
  <c r="H73" i="1" s="1"/>
  <c r="H69" i="1"/>
  <c r="H68" i="1"/>
  <c r="H62" i="1"/>
  <c r="H63" i="1"/>
  <c r="H64" i="1"/>
  <c r="H65" i="1"/>
  <c r="H61" i="1"/>
  <c r="H57" i="1"/>
  <c r="H58" i="1"/>
  <c r="H56" i="1"/>
  <c r="H51" i="1"/>
  <c r="H52" i="1"/>
  <c r="H53" i="1"/>
  <c r="H50" i="1"/>
  <c r="H47" i="1"/>
  <c r="H44" i="1"/>
  <c r="H36" i="1"/>
  <c r="H37" i="1"/>
  <c r="H38" i="1"/>
  <c r="H39" i="1"/>
  <c r="H40" i="1"/>
  <c r="H41" i="1"/>
  <c r="H42" i="1"/>
  <c r="H35" i="1"/>
  <c r="H32" i="1"/>
  <c r="H33" i="1"/>
  <c r="H31" i="1"/>
  <c r="H29" i="1"/>
  <c r="H28" i="1"/>
  <c r="H24" i="1"/>
  <c r="H25" i="1"/>
  <c r="H26" i="1"/>
  <c r="H23" i="1"/>
  <c r="H91" i="1" l="1"/>
  <c r="H104" i="1"/>
  <c r="H100" i="1"/>
  <c r="H70" i="1"/>
  <c r="H95" i="1"/>
  <c r="H59" i="1"/>
  <c r="H66" i="1"/>
  <c r="H54" i="1"/>
  <c r="H45" i="1"/>
  <c r="H48" i="1" l="1"/>
  <c r="H115" i="1" l="1"/>
  <c r="H116" i="1" l="1"/>
  <c r="H117" i="1" s="1"/>
</calcChain>
</file>

<file path=xl/sharedStrings.xml><?xml version="1.0" encoding="utf-8"?>
<sst xmlns="http://schemas.openxmlformats.org/spreadsheetml/2006/main" count="367" uniqueCount="187">
  <si>
    <t>Приложение № 6</t>
  </si>
  <si>
    <t>Утверждено приказом № 841/пр от 23 декабря 2019 г. Минстроя РФ</t>
  </si>
  <si>
    <t>СОГЛАСОВАНО:</t>
  </si>
  <si>
    <t>УТВЕРЖДАЮ:</t>
  </si>
  <si>
    <t/>
  </si>
  <si>
    <t>"____" ________________ 2025 года</t>
  </si>
  <si>
    <t>(наименование объекта)</t>
  </si>
  <si>
    <t>№п/п</t>
  </si>
  <si>
    <t>Наименование конструктивных решений (элементов), комплексов (видов) работ, оборудования</t>
  </si>
  <si>
    <t>Единица измерения</t>
  </si>
  <si>
    <t>Количество (объем работ)</t>
  </si>
  <si>
    <t>Цена на единицу измерения, без НДС руб.</t>
  </si>
  <si>
    <t>Стоимость всего, руб</t>
  </si>
  <si>
    <t>Страна происхождения оборудования</t>
  </si>
  <si>
    <t>Раздел 1. Демонтаж</t>
  </si>
  <si>
    <t>1</t>
  </si>
  <si>
    <t>Разборка покрытий и оснований: цементно-бетонных</t>
  </si>
  <si>
    <t>100 м3</t>
  </si>
  <si>
    <t>2</t>
  </si>
  <si>
    <t>Разборка бортовых камней: на бетонном основании</t>
  </si>
  <si>
    <t>100 м</t>
  </si>
  <si>
    <t>3</t>
  </si>
  <si>
    <t>Демонтаж  покрытий спортивных и детских площадок из плиток на основе резиновой крошки: на соединительные элементы</t>
  </si>
  <si>
    <t>100 м2</t>
  </si>
  <si>
    <t>4</t>
  </si>
  <si>
    <t>Разборка асфальтобетонных покрытий тротуаров толщиной до 4 см: с помощью молотков отбойных пневматических</t>
  </si>
  <si>
    <t>1000 м2</t>
  </si>
  <si>
    <t>Выемка грунта под покрытие</t>
  </si>
  <si>
    <t>5</t>
  </si>
  <si>
    <t>Разработка грунта с погрузкой на автомобили-самосвалы в котлованах объемом до 1000 м3 экскаваторами с ковшом вместимостью 0,5 м3, группа грунтов: 2</t>
  </si>
  <si>
    <t>1000 м3</t>
  </si>
  <si>
    <t>6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</si>
  <si>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10 км</t>
  </si>
  <si>
    <t>т</t>
  </si>
  <si>
    <t>Снос деревьев</t>
  </si>
  <si>
    <t>7</t>
  </si>
  <si>
    <t>Валка деревьев в городских условиях: (ель, пихта, береза, лиственница, ольха) диаметром более 300 мм</t>
  </si>
  <si>
    <t>м3</t>
  </si>
  <si>
    <t>8</t>
  </si>
  <si>
    <t>Корчевка пней твердых пород вручную с засыпкой ям от корчевки в городских условиях, диаметр пня: до 65 см</t>
  </si>
  <si>
    <t>шт</t>
  </si>
  <si>
    <t>9</t>
  </si>
  <si>
    <t>Обивка земли с выкорчеванных пней корчевателями-собирателями на тракторе мощностью 79 кВт (108 л.с.), диаметр пней: свыше 24 см</t>
  </si>
  <si>
    <t>100 шт</t>
  </si>
  <si>
    <t>Демонтаж теневого навеса</t>
  </si>
  <si>
    <t>10</t>
  </si>
  <si>
    <t>Демонтаж металлоконструкций покрытий</t>
  </si>
  <si>
    <t>11</t>
  </si>
  <si>
    <t>Демонтаж стеновых панелей</t>
  </si>
  <si>
    <t>12</t>
  </si>
  <si>
    <t>Разборка оснований покрытия полов: простильных полов</t>
  </si>
  <si>
    <t>13</t>
  </si>
  <si>
    <t>Демонтаж скамеек</t>
  </si>
  <si>
    <t>14</t>
  </si>
  <si>
    <t>Демонтаж каркасов одноэтажных производственных зданий одно- и многопролетных без фонарей пролетом: до 24 м, высотой до 15 м без кранов</t>
  </si>
  <si>
    <t>15</t>
  </si>
  <si>
    <t>Разборка покрытий полов: цементных толщиной 100 мм</t>
  </si>
  <si>
    <t>16</t>
  </si>
  <si>
    <t>Демонтаж металлических столбов высотой до 4 м: на подготовленный бетонный фундамент</t>
  </si>
  <si>
    <t>17</t>
  </si>
  <si>
    <t>Демонтаж металлических ограждений высотой до 1 м</t>
  </si>
  <si>
    <t>Демонтаж МАФ</t>
  </si>
  <si>
    <t>18</t>
  </si>
  <si>
    <t>Разборка: бетонных фундаментов</t>
  </si>
  <si>
    <t>19</t>
  </si>
  <si>
    <t>Демонтаж МАФ с последующим монтажом</t>
  </si>
  <si>
    <t>Вывоз мусора</t>
  </si>
  <si>
    <t>20</t>
  </si>
  <si>
    <t>Погрузка и вывоз строительного мусора</t>
  </si>
  <si>
    <t>Итого по разделу 1 Демонтаж</t>
  </si>
  <si>
    <t>Всего с НДС</t>
  </si>
  <si>
    <t>Раздел 2. Устройство асфальтобетонного покрытия (2755 м2)</t>
  </si>
  <si>
    <t>21</t>
  </si>
  <si>
    <t>Устройство прослойки из нетканого синтетического материала (НСМ) в земляном полотне: сплошной</t>
  </si>
  <si>
    <t>22</t>
  </si>
  <si>
    <t>Устройство оснований толщиной 50 см из щебня при укатке каменных материалов с пределом прочности на сжатие до 68,6 МПа (700 кгс/см2)</t>
  </si>
  <si>
    <t>23</t>
  </si>
  <si>
    <t>Розлив вяжущих материалов</t>
  </si>
  <si>
    <t>24</t>
  </si>
  <si>
    <t>Устройство покрытия из горячих асфальтобетонных смесей асфальтоукладчиками второго типоразмера, толщина слоя 6 см</t>
  </si>
  <si>
    <t>Итого по разделу 2 Устройство асфальтобетонного покрытия (2755 м2)</t>
  </si>
  <si>
    <t>Раздел 3. Устройство бетонного покрытия отмостки (285 м2)</t>
  </si>
  <si>
    <t>25</t>
  </si>
  <si>
    <t>26</t>
  </si>
  <si>
    <t>Устройство прокладочной гидроизоляции фундаментов рулонными материалами в один слой насухо</t>
  </si>
  <si>
    <t>27</t>
  </si>
  <si>
    <t>Устройство фундаментных плит железобетонных: плоских</t>
  </si>
  <si>
    <t>Итого по разделу 3 Устройство бетонного покрытия отмостки (285 м2)</t>
  </si>
  <si>
    <t>Раздел 4. Устройство резинового покрытия</t>
  </si>
  <si>
    <t>28</t>
  </si>
  <si>
    <t>29</t>
  </si>
  <si>
    <t>Устройство подстилающих и выравнивающих слоев оснований: из щебня</t>
  </si>
  <si>
    <t>30</t>
  </si>
  <si>
    <t>31</t>
  </si>
  <si>
    <t>Устройство подстилающих и выравнивающих слоев оснований: из песка</t>
  </si>
  <si>
    <t>32</t>
  </si>
  <si>
    <t>Устройство покрытий спортивных и детских площадок из плиток на основе резиновой крошки: на соединительные элементы</t>
  </si>
  <si>
    <t>Итого по разделу 4 Устройство резинового покрытия</t>
  </si>
  <si>
    <t>Раздел 5. Установка бортового камня</t>
  </si>
  <si>
    <t>33</t>
  </si>
  <si>
    <t>Установка бортовых камней бетонных: при других видах покрытий</t>
  </si>
  <si>
    <t>34</t>
  </si>
  <si>
    <t>Установка бортовых камней бетонных газонных и садовых: при других видах покрытий</t>
  </si>
  <si>
    <t>Итого по разделу 5 Установка бортового камня</t>
  </si>
  <si>
    <t>Раздел 6. Ремонт горловины колодцев</t>
  </si>
  <si>
    <t>35</t>
  </si>
  <si>
    <t>Регулирование высотного положения крышек колодцев с подъемом на высоту: свыше 5 до 10 см</t>
  </si>
  <si>
    <t>Итого по разделу 6 Ремонт горловины колодцев</t>
  </si>
  <si>
    <t>Раздел 7. Площадка для мусороконтейнеров</t>
  </si>
  <si>
    <t>36</t>
  </si>
  <si>
    <t>Разработка грунта в отвал в котлованах объемом до 1000 м3 экскаваторами с ковшом вместимостью 0,5 (0,5-0,63) м3, группа грунтов: 2</t>
  </si>
  <si>
    <t>37</t>
  </si>
  <si>
    <t>Разработка грунта с погрузкой на автомобили-самосвалы в траншеях экскаватором «обратная лопата» с ковшом вместимостью 0,5 (0,5-0,63) м3, группа грунтов: 2</t>
  </si>
  <si>
    <t>38</t>
  </si>
  <si>
    <t>39</t>
  </si>
  <si>
    <t>Работа на отвале, группа грунтов: 2-3</t>
  </si>
  <si>
    <t>40</t>
  </si>
  <si>
    <t>Засыпка траншей и котлованов с перемещением грунта до 5 м бульдозерами мощностью: 79 кВт (108 л.с.), группа грунтов 2</t>
  </si>
  <si>
    <t>41</t>
  </si>
  <si>
    <t>Уплотнение грунта пневматическими трамбовками, группа грунтов: 1-2</t>
  </si>
  <si>
    <t>42</t>
  </si>
  <si>
    <t>Устройство основания под фундаменты: щебеночного</t>
  </si>
  <si>
    <t>43</t>
  </si>
  <si>
    <t>Устройство теплоизоляционного слоя из пенопласта</t>
  </si>
  <si>
    <t>44</t>
  </si>
  <si>
    <t>45</t>
  </si>
  <si>
    <t>Установка закладных деталей весом: до 4 кг</t>
  </si>
  <si>
    <t>46</t>
  </si>
  <si>
    <t>Монтаж опорных стоек для пролетов: до 24 м</t>
  </si>
  <si>
    <t>47</t>
  </si>
  <si>
    <t>Монтаж прогонов при шаге ферм до 12 м при высоте здания: до 25 м</t>
  </si>
  <si>
    <t>48</t>
  </si>
  <si>
    <t>Облицовка стальным профилированным листом</t>
  </si>
  <si>
    <t>49</t>
  </si>
  <si>
    <t>Облицовка металлических конструкций поликарбонатом с креплением через профили при ширине опоры несущей конструкции: до 60 мм</t>
  </si>
  <si>
    <t>50</t>
  </si>
  <si>
    <t>Установка монтажных изделий массой: свыше 5 до 20 кг</t>
  </si>
  <si>
    <t>51</t>
  </si>
  <si>
    <t>Окраска металлических огрунтованных поверхностей: эмалью ПФ-115</t>
  </si>
  <si>
    <t>Итого по разделу 7 Площадка для мусороконтейнеров</t>
  </si>
  <si>
    <t>Раздел 8. Устройство газона</t>
  </si>
  <si>
    <t>52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</si>
  <si>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</si>
  <si>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53</t>
  </si>
  <si>
    <t>Посев газонов партерных, мавританских и обыкновенных вручную</t>
  </si>
  <si>
    <t>Итого по разделу 8 Устройство газона</t>
  </si>
  <si>
    <t>Раздел 9. Посадка деревьев</t>
  </si>
  <si>
    <t>54</t>
  </si>
  <si>
    <t>Подготовка стандартных посадочных мест механизированным способом для деревьев и кустарников с квадратным комом земли размером: 0,8х0,8х0,5 м в естественном грунте</t>
  </si>
  <si>
    <t>10 шт</t>
  </si>
  <si>
    <t>55</t>
  </si>
  <si>
    <t>Посадка деревьев и кустарников с комом земли размером: 0,8х0,8х0,5 м /Клен ясенелистный, высота 3,5-4,0 м/</t>
  </si>
  <si>
    <t>56</t>
  </si>
  <si>
    <t>Посадка деревьев и кустарников с комом земли размером: 0,8х0,8х0,5 м /Рябина обыкновенная, высота 3,0-3,5 м/</t>
  </si>
  <si>
    <t>Итого по разделу 9 Посадка деревьев</t>
  </si>
  <si>
    <t>Раздел 10. Малые формы</t>
  </si>
  <si>
    <t>57</t>
  </si>
  <si>
    <t>Устройство бетонных фундаментов общего назначения объемом: до 5 м3</t>
  </si>
  <si>
    <t>58</t>
  </si>
  <si>
    <t>Обратный монтаж ранее демонтированного оборудования</t>
  </si>
  <si>
    <t>Итого по разделу 10 Малые формы</t>
  </si>
  <si>
    <t>Раздел 11. Устройство теневого навеса</t>
  </si>
  <si>
    <t>59</t>
  </si>
  <si>
    <t>60</t>
  </si>
  <si>
    <t>Устройство железобетонных буронабивных свай с бурением скважин вращательным (шнековым) способом в грунтах: 2 группы диаметром до 600 мм, длина свай до 12 м</t>
  </si>
  <si>
    <t>61</t>
  </si>
  <si>
    <t>62</t>
  </si>
  <si>
    <t>Сборка: веранд</t>
  </si>
  <si>
    <t>64</t>
  </si>
  <si>
    <t>Теневой навес /материал Заказчика/</t>
  </si>
  <si>
    <t>Итого по разделу 11 Устройство теневого навеса</t>
  </si>
  <si>
    <t>Раздел 12. Прочие затраты</t>
  </si>
  <si>
    <t>65</t>
  </si>
  <si>
    <t>Утилизация строительного мусора</t>
  </si>
  <si>
    <t>Итого по разделу 12 Прочие затраты</t>
  </si>
  <si>
    <t>Итого по смете</t>
  </si>
  <si>
    <t>Сумма НДС (ставка 20%) по позициям:1-62, 65</t>
  </si>
  <si>
    <t>Составил:</t>
  </si>
  <si>
    <t>(должность, подпись, инициалы, фамилия)</t>
  </si>
  <si>
    <t>Проверил:</t>
  </si>
  <si>
    <t xml:space="preserve">Проект сметы </t>
  </si>
  <si>
    <t xml:space="preserve">Благоустройство территории  МАДОУ № 55 "Веснушка"  г. Южно-Сахалинска </t>
  </si>
  <si>
    <t xml:space="preserve">Сумма НДС (ставка 20%) </t>
  </si>
  <si>
    <t xml:space="preserve">Заказчик: МАДОУ № 55 "Веснушка"  г. Южно-Сахалинска </t>
  </si>
  <si>
    <t xml:space="preserve">Подрядчик: </t>
  </si>
  <si>
    <t xml:space="preserve">Объект: Благоустройство территории  МАДОУ № 55 "Веснушка"  г. Южно-Сахалинска </t>
  </si>
  <si>
    <t>Приложение № 2 к Договору №_______ от "____"______________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</si>
</sst>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00"/>
    <numFmt numFmtId="166" formatCode="0.0"/>
    <numFmt numFmtId="167" formatCode="0.0000"/>
    <numFmt numFmtId="168" formatCode="0.00000"/>
    <numFmt numFmtId="169" formatCode="0.0000000"/>
    <numFmt numFmtId="170" formatCode="#,##0.000"/>
  </numFmts>
  <fonts count="1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0"/>
      <color rgb="FF000000"/>
      <name val="Calibri"/>
      <charset val="204"/>
    </font>
    <font>
      <sz val="1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right" vertical="top"/>
    </xf>
    <xf numFmtId="164" fontId="7" fillId="0" borderId="4" xfId="0" applyNumberFormat="1" applyFont="1" applyBorder="1" applyAlignment="1">
      <alignment horizontal="center" vertical="top"/>
    </xf>
    <xf numFmtId="166" fontId="7" fillId="0" borderId="4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168" fontId="7" fillId="0" borderId="4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right" vertical="top"/>
    </xf>
    <xf numFmtId="0" fontId="7" fillId="0" borderId="3" xfId="0" applyFont="1" applyBorder="1"/>
    <xf numFmtId="4" fontId="7" fillId="0" borderId="3" xfId="0" applyNumberFormat="1" applyFont="1" applyBorder="1" applyAlignment="1">
      <alignment horizontal="right" vertical="top"/>
    </xf>
    <xf numFmtId="169" fontId="7" fillId="0" borderId="4" xfId="0" applyNumberFormat="1" applyFont="1" applyBorder="1" applyAlignment="1">
      <alignment horizontal="center" vertical="top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/>
    <xf numFmtId="4" fontId="7" fillId="0" borderId="3" xfId="0" applyNumberFormat="1" applyFont="1" applyBorder="1"/>
    <xf numFmtId="164" fontId="0" fillId="0" borderId="0" xfId="0" applyNumberFormat="1"/>
    <xf numFmtId="170" fontId="7" fillId="0" borderId="4" xfId="0" applyNumberFormat="1" applyFont="1" applyBorder="1" applyAlignment="1">
      <alignment horizontal="right" vertical="top"/>
    </xf>
    <xf numFmtId="0" fontId="16" fillId="0" borderId="0" xfId="1" applyFont="1"/>
    <xf numFmtId="0" fontId="17" fillId="0" borderId="0" xfId="1" applyFont="1"/>
    <xf numFmtId="0" fontId="16" fillId="2" borderId="0" xfId="1" applyFont="1" applyFill="1"/>
    <xf numFmtId="0" fontId="17" fillId="2" borderId="0" xfId="1" applyFont="1" applyFill="1"/>
    <xf numFmtId="0" fontId="6" fillId="0" borderId="0" xfId="1" applyFont="1" applyAlignment="1">
      <alignment horizontal="right"/>
    </xf>
    <xf numFmtId="0" fontId="7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2" borderId="0" xfId="1" applyFont="1" applyFill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24"/>
  <sheetViews>
    <sheetView tabSelected="1" workbookViewId="0">
      <selection activeCell="E8" sqref="E8"/>
    </sheetView>
  </sheetViews>
  <sheetFormatPr defaultColWidth="8.85546875" defaultRowHeight="15" customHeight="1" x14ac:dyDescent="0.25"/>
  <cols>
    <col min="1" max="1" width="7.42578125" style="1" customWidth="1"/>
    <col min="2" max="2" width="27.5703125" customWidth="1"/>
    <col min="3" max="3" width="15.85546875" customWidth="1"/>
    <col min="4" max="4" width="25.140625" customWidth="1"/>
    <col min="5" max="5" width="10.7109375" customWidth="1"/>
    <col min="6" max="6" width="11.140625" customWidth="1"/>
    <col min="7" max="8" width="17.85546875" customWidth="1"/>
    <col min="9" max="9" width="21" customWidth="1"/>
    <col min="10" max="12" width="50.85546875" style="2" hidden="1" customWidth="1"/>
    <col min="13" max="14" width="38.85546875" style="2" hidden="1" customWidth="1"/>
    <col min="15" max="16" width="35" style="2" hidden="1" customWidth="1"/>
    <col min="17" max="18" width="38.85546875" style="2" hidden="1" customWidth="1"/>
    <col min="19" max="28" width="154.5703125" style="2" hidden="1" customWidth="1"/>
    <col min="29" max="29" width="68.5703125" style="2" hidden="1" customWidth="1"/>
    <col min="30" max="30" width="154.5703125" style="2" hidden="1" customWidth="1"/>
    <col min="31" max="41" width="108.28515625" style="2" hidden="1" customWidth="1"/>
    <col min="42" max="42" width="18.140625" customWidth="1"/>
  </cols>
  <sheetData>
    <row r="1" spans="1:27" ht="15" customHeight="1" x14ac:dyDescent="0.25">
      <c r="I1" s="51" t="s">
        <v>186</v>
      </c>
    </row>
    <row r="2" spans="1:27" ht="15" customHeight="1" x14ac:dyDescent="0.25">
      <c r="A2" s="7"/>
      <c r="B2" s="7"/>
      <c r="C2" s="7"/>
      <c r="D2" s="7"/>
      <c r="E2" s="7"/>
      <c r="F2" s="7"/>
      <c r="G2" s="7"/>
      <c r="H2" s="7"/>
      <c r="I2" s="8" t="s">
        <v>0</v>
      </c>
    </row>
    <row r="3" spans="1:27" x14ac:dyDescent="0.25">
      <c r="A3" s="9"/>
      <c r="B3" s="7"/>
      <c r="C3" s="7"/>
      <c r="D3" s="7"/>
      <c r="E3" s="7"/>
      <c r="F3" s="7"/>
      <c r="G3" s="7"/>
      <c r="H3" s="7"/>
      <c r="I3" s="8" t="s">
        <v>1</v>
      </c>
    </row>
    <row r="4" spans="1:27" x14ac:dyDescent="0.25">
      <c r="A4" s="9"/>
      <c r="B4" s="10"/>
      <c r="C4" s="10"/>
      <c r="D4" s="10"/>
      <c r="E4" s="10"/>
      <c r="F4" s="10"/>
      <c r="G4" s="10"/>
      <c r="H4" s="10"/>
      <c r="I4" s="8"/>
    </row>
    <row r="5" spans="1:27" ht="15" customHeight="1" x14ac:dyDescent="0.25">
      <c r="A5" s="7"/>
      <c r="B5" s="11" t="s">
        <v>2</v>
      </c>
      <c r="C5" s="12"/>
      <c r="D5" s="10"/>
      <c r="E5" s="10"/>
      <c r="F5" s="7"/>
      <c r="G5" s="7"/>
      <c r="H5" s="56" t="s">
        <v>3</v>
      </c>
      <c r="I5" s="56"/>
    </row>
    <row r="6" spans="1:27" ht="14.25" customHeight="1" x14ac:dyDescent="0.25">
      <c r="A6" s="57"/>
      <c r="B6" s="57"/>
      <c r="C6" s="57"/>
      <c r="D6" s="13"/>
      <c r="E6" s="13"/>
      <c r="F6" s="10"/>
      <c r="G6" s="10"/>
      <c r="H6" s="57"/>
      <c r="I6" s="57"/>
    </row>
    <row r="7" spans="1:27" x14ac:dyDescent="0.25">
      <c r="A7" s="57"/>
      <c r="B7" s="57"/>
      <c r="C7" s="57"/>
      <c r="D7" s="14"/>
      <c r="E7" s="14"/>
      <c r="F7" s="10"/>
      <c r="G7" s="10"/>
      <c r="H7" s="57"/>
      <c r="I7" s="57"/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</row>
    <row r="8" spans="1:27" x14ac:dyDescent="0.25">
      <c r="A8" s="52"/>
      <c r="B8" s="52"/>
      <c r="C8" s="10"/>
      <c r="D8" s="10"/>
      <c r="E8" s="10"/>
      <c r="F8" s="10"/>
      <c r="G8" s="10"/>
      <c r="H8" s="52"/>
      <c r="I8" s="52"/>
      <c r="J8" s="3"/>
      <c r="K8" s="3"/>
      <c r="L8" s="3"/>
      <c r="M8" s="3"/>
      <c r="N8" s="3"/>
      <c r="O8" s="3" t="s">
        <v>4</v>
      </c>
      <c r="P8" s="3" t="s">
        <v>4</v>
      </c>
      <c r="Q8" s="3" t="s">
        <v>4</v>
      </c>
      <c r="R8" s="3" t="s">
        <v>4</v>
      </c>
    </row>
    <row r="9" spans="1:27" ht="15.75" customHeight="1" x14ac:dyDescent="0.25">
      <c r="A9" s="15" t="s">
        <v>5</v>
      </c>
      <c r="B9" s="10"/>
      <c r="C9" s="10"/>
      <c r="D9" s="10"/>
      <c r="E9" s="10"/>
      <c r="F9" s="16"/>
      <c r="G9" s="16"/>
      <c r="H9" s="10"/>
      <c r="I9" s="16" t="s">
        <v>5</v>
      </c>
      <c r="J9" s="3"/>
      <c r="K9" s="3"/>
      <c r="L9" s="3"/>
      <c r="M9" s="3"/>
      <c r="N9" s="3"/>
      <c r="O9" s="3"/>
      <c r="P9" s="3"/>
      <c r="Q9" s="3"/>
      <c r="R9" s="3"/>
    </row>
    <row r="10" spans="1:27" ht="15.75" customHeigh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3"/>
      <c r="K10" s="3"/>
      <c r="L10" s="3"/>
      <c r="M10" s="3"/>
      <c r="N10" s="3"/>
      <c r="O10" s="3"/>
      <c r="P10" s="3"/>
      <c r="Q10" s="3"/>
      <c r="R10" s="3"/>
    </row>
    <row r="11" spans="1:27" ht="15.75" customHeight="1" x14ac:dyDescent="0.25">
      <c r="A11" s="58" t="s">
        <v>183</v>
      </c>
      <c r="B11" s="58"/>
      <c r="C11" s="58"/>
      <c r="D11" s="58"/>
      <c r="E11" s="47"/>
      <c r="F11" s="47"/>
      <c r="G11" s="48"/>
      <c r="H11" s="18"/>
      <c r="I11" s="18"/>
      <c r="J11" s="3"/>
      <c r="K11" s="3"/>
      <c r="L11" s="3"/>
      <c r="M11" s="3"/>
      <c r="N11" s="3"/>
      <c r="O11" s="3"/>
      <c r="P11" s="3"/>
      <c r="Q11" s="3"/>
      <c r="R11" s="3"/>
    </row>
    <row r="12" spans="1:27" ht="15.75" customHeight="1" x14ac:dyDescent="0.25">
      <c r="A12" s="59" t="s">
        <v>184</v>
      </c>
      <c r="B12" s="59"/>
      <c r="C12" s="59"/>
      <c r="D12" s="59"/>
      <c r="E12" s="49"/>
      <c r="F12" s="49"/>
      <c r="G12" s="50"/>
      <c r="H12" s="18"/>
      <c r="I12" s="18"/>
      <c r="J12" s="3"/>
      <c r="K12" s="3"/>
      <c r="L12" s="3"/>
      <c r="M12" s="3"/>
      <c r="N12" s="3"/>
      <c r="O12" s="3"/>
      <c r="P12" s="3"/>
      <c r="Q12" s="3"/>
      <c r="R12" s="3"/>
    </row>
    <row r="13" spans="1:27" ht="15.75" customHeight="1" x14ac:dyDescent="0.25">
      <c r="A13" s="59" t="s">
        <v>185</v>
      </c>
      <c r="B13" s="59"/>
      <c r="C13" s="59"/>
      <c r="D13" s="59"/>
      <c r="E13" s="59"/>
      <c r="F13" s="59"/>
      <c r="G13" s="59"/>
      <c r="H13" s="18"/>
      <c r="I13" s="18"/>
      <c r="J13" s="3"/>
      <c r="K13" s="3"/>
      <c r="L13" s="3"/>
      <c r="M13" s="3"/>
      <c r="N13" s="3"/>
      <c r="O13" s="3"/>
      <c r="P13" s="3"/>
      <c r="Q13" s="3"/>
      <c r="R13" s="3"/>
    </row>
    <row r="14" spans="1:27" ht="21" customHeight="1" x14ac:dyDescent="0.25">
      <c r="A14" s="53" t="s">
        <v>180</v>
      </c>
      <c r="B14" s="53"/>
      <c r="C14" s="53"/>
      <c r="D14" s="53"/>
      <c r="E14" s="53"/>
      <c r="F14" s="53"/>
      <c r="G14" s="53"/>
      <c r="H14" s="53"/>
      <c r="I14" s="53"/>
    </row>
    <row r="15" spans="1:27" ht="15" customHeight="1" x14ac:dyDescent="0.25">
      <c r="A15" s="9"/>
      <c r="B15" s="7"/>
      <c r="C15" s="7"/>
      <c r="D15" s="7"/>
      <c r="E15" s="7"/>
      <c r="F15" s="7"/>
      <c r="G15" s="7"/>
      <c r="H15" s="7"/>
      <c r="I15" s="7"/>
    </row>
    <row r="16" spans="1:27" x14ac:dyDescent="0.25">
      <c r="A16" s="54" t="s">
        <v>181</v>
      </c>
      <c r="B16" s="54"/>
      <c r="C16" s="54"/>
      <c r="D16" s="54"/>
      <c r="E16" s="54"/>
      <c r="F16" s="54"/>
      <c r="G16" s="54"/>
      <c r="H16" s="54"/>
      <c r="I16" s="54"/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</row>
    <row r="17" spans="1:43" x14ac:dyDescent="0.25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43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43" ht="29.25" customHeight="1" x14ac:dyDescent="0.25">
      <c r="A19" s="62" t="s">
        <v>7</v>
      </c>
      <c r="B19" s="62" t="s">
        <v>8</v>
      </c>
      <c r="C19" s="62"/>
      <c r="D19" s="62"/>
      <c r="E19" s="62" t="s">
        <v>9</v>
      </c>
      <c r="F19" s="62" t="s">
        <v>10</v>
      </c>
      <c r="G19" s="66" t="s">
        <v>11</v>
      </c>
      <c r="H19" s="60" t="s">
        <v>12</v>
      </c>
      <c r="I19" s="62" t="s">
        <v>13</v>
      </c>
    </row>
    <row r="20" spans="1:43" ht="32.25" customHeight="1" x14ac:dyDescent="0.25">
      <c r="A20" s="62"/>
      <c r="B20" s="62"/>
      <c r="C20" s="62"/>
      <c r="D20" s="62"/>
      <c r="E20" s="62"/>
      <c r="F20" s="62"/>
      <c r="G20" s="67"/>
      <c r="H20" s="61"/>
      <c r="I20" s="62"/>
    </row>
    <row r="21" spans="1:43" x14ac:dyDescent="0.25">
      <c r="A21" s="20">
        <v>1</v>
      </c>
      <c r="B21" s="63">
        <v>2</v>
      </c>
      <c r="C21" s="63"/>
      <c r="D21" s="63"/>
      <c r="E21" s="21">
        <v>3</v>
      </c>
      <c r="F21" s="21">
        <v>4</v>
      </c>
      <c r="G21" s="21">
        <v>5</v>
      </c>
      <c r="H21" s="21">
        <v>6</v>
      </c>
      <c r="I21" s="20">
        <v>7</v>
      </c>
    </row>
    <row r="22" spans="1:43" x14ac:dyDescent="0.25">
      <c r="A22" s="64" t="s">
        <v>14</v>
      </c>
      <c r="B22" s="64"/>
      <c r="C22" s="64"/>
      <c r="D22" s="64"/>
      <c r="E22" s="64"/>
      <c r="F22" s="64"/>
      <c r="G22" s="64"/>
      <c r="H22" s="64"/>
      <c r="I22" s="64"/>
      <c r="AB22" s="4" t="s">
        <v>14</v>
      </c>
    </row>
    <row r="23" spans="1:43" x14ac:dyDescent="0.25">
      <c r="A23" s="22" t="s">
        <v>15</v>
      </c>
      <c r="B23" s="65" t="s">
        <v>16</v>
      </c>
      <c r="C23" s="65"/>
      <c r="D23" s="65"/>
      <c r="E23" s="23" t="s">
        <v>17</v>
      </c>
      <c r="F23" s="24">
        <v>1.4339999999999999</v>
      </c>
      <c r="G23" s="25">
        <v>146566.82999999999</v>
      </c>
      <c r="H23" s="25">
        <f>F23*G23</f>
        <v>210176.83</v>
      </c>
      <c r="I23" s="26"/>
      <c r="AB23" s="4"/>
      <c r="AC23" s="3" t="s">
        <v>16</v>
      </c>
      <c r="AP23" s="45"/>
      <c r="AQ23" s="45"/>
    </row>
    <row r="24" spans="1:43" x14ac:dyDescent="0.25">
      <c r="A24" s="22" t="s">
        <v>18</v>
      </c>
      <c r="B24" s="65" t="s">
        <v>19</v>
      </c>
      <c r="C24" s="65"/>
      <c r="D24" s="65"/>
      <c r="E24" s="23" t="s">
        <v>20</v>
      </c>
      <c r="F24" s="27">
        <v>4.0999999999999996</v>
      </c>
      <c r="G24" s="25">
        <v>162918.69</v>
      </c>
      <c r="H24" s="25">
        <f t="shared" ref="H24:H47" si="0">F24*G24</f>
        <v>667966.63</v>
      </c>
      <c r="I24" s="26"/>
      <c r="AB24" s="4"/>
      <c r="AC24" s="3" t="s">
        <v>19</v>
      </c>
      <c r="AP24" s="45"/>
      <c r="AQ24" s="45"/>
    </row>
    <row r="25" spans="1:43" ht="26.25" x14ac:dyDescent="0.25">
      <c r="A25" s="22" t="s">
        <v>21</v>
      </c>
      <c r="B25" s="65" t="s">
        <v>22</v>
      </c>
      <c r="C25" s="65"/>
      <c r="D25" s="65"/>
      <c r="E25" s="23" t="s">
        <v>23</v>
      </c>
      <c r="F25" s="28">
        <v>0.43</v>
      </c>
      <c r="G25" s="25">
        <v>42929.14</v>
      </c>
      <c r="H25" s="25">
        <f t="shared" si="0"/>
        <v>18459.53</v>
      </c>
      <c r="I25" s="26"/>
      <c r="AB25" s="4"/>
      <c r="AC25" s="3" t="s">
        <v>22</v>
      </c>
      <c r="AP25" s="45"/>
      <c r="AQ25" s="45"/>
    </row>
    <row r="26" spans="1:43" ht="26.25" x14ac:dyDescent="0.25">
      <c r="A26" s="22" t="s">
        <v>24</v>
      </c>
      <c r="B26" s="65" t="s">
        <v>25</v>
      </c>
      <c r="C26" s="65"/>
      <c r="D26" s="65"/>
      <c r="E26" s="23" t="s">
        <v>26</v>
      </c>
      <c r="F26" s="24">
        <v>7.0999999999999994E-2</v>
      </c>
      <c r="G26" s="25">
        <v>154923.24</v>
      </c>
      <c r="H26" s="25">
        <f t="shared" si="0"/>
        <v>10999.55</v>
      </c>
      <c r="I26" s="26"/>
      <c r="AB26" s="4"/>
      <c r="AC26" s="3" t="s">
        <v>25</v>
      </c>
      <c r="AP26" s="45"/>
      <c r="AQ26" s="45"/>
    </row>
    <row r="27" spans="1:43" x14ac:dyDescent="0.25">
      <c r="A27" s="68" t="s">
        <v>27</v>
      </c>
      <c r="B27" s="68"/>
      <c r="C27" s="68"/>
      <c r="D27" s="68"/>
      <c r="E27" s="68"/>
      <c r="F27" s="68"/>
      <c r="G27" s="68"/>
      <c r="H27" s="68"/>
      <c r="I27" s="68"/>
      <c r="AB27" s="4"/>
      <c r="AC27" s="3"/>
      <c r="AD27" s="5" t="s">
        <v>27</v>
      </c>
      <c r="AP27" s="45"/>
      <c r="AQ27" s="45"/>
    </row>
    <row r="28" spans="1:43" ht="39" x14ac:dyDescent="0.25">
      <c r="A28" s="22" t="s">
        <v>28</v>
      </c>
      <c r="B28" s="65" t="s">
        <v>29</v>
      </c>
      <c r="C28" s="65"/>
      <c r="D28" s="65"/>
      <c r="E28" s="23" t="s">
        <v>30</v>
      </c>
      <c r="F28" s="29">
        <v>2.8904999999999998</v>
      </c>
      <c r="G28" s="25">
        <v>156369.82999999999</v>
      </c>
      <c r="H28" s="25">
        <f t="shared" si="0"/>
        <v>451986.99</v>
      </c>
      <c r="I28" s="26"/>
      <c r="AB28" s="4"/>
      <c r="AC28" s="3" t="s">
        <v>29</v>
      </c>
      <c r="AD28" s="5"/>
      <c r="AP28" s="45"/>
      <c r="AQ28" s="45"/>
    </row>
    <row r="29" spans="1:43" ht="51.75" x14ac:dyDescent="0.25">
      <c r="A29" s="22" t="s">
        <v>31</v>
      </c>
      <c r="B29" s="65" t="s">
        <v>32</v>
      </c>
      <c r="C29" s="65"/>
      <c r="D29" s="65"/>
      <c r="E29" s="23" t="s">
        <v>33</v>
      </c>
      <c r="F29" s="27">
        <v>5202.8999999999996</v>
      </c>
      <c r="G29" s="46">
        <v>323.35399999999998</v>
      </c>
      <c r="H29" s="25">
        <f t="shared" si="0"/>
        <v>1682378.53</v>
      </c>
      <c r="I29" s="26"/>
      <c r="AB29" s="4"/>
      <c r="AC29" s="3" t="s">
        <v>32</v>
      </c>
      <c r="AD29" s="5"/>
      <c r="AP29" s="45"/>
      <c r="AQ29" s="45"/>
    </row>
    <row r="30" spans="1:43" x14ac:dyDescent="0.25">
      <c r="A30" s="68" t="s">
        <v>34</v>
      </c>
      <c r="B30" s="68"/>
      <c r="C30" s="68"/>
      <c r="D30" s="68"/>
      <c r="E30" s="68"/>
      <c r="F30" s="68"/>
      <c r="G30" s="68"/>
      <c r="H30" s="68"/>
      <c r="I30" s="68"/>
      <c r="AB30" s="4"/>
      <c r="AC30" s="3"/>
      <c r="AD30" s="5" t="s">
        <v>34</v>
      </c>
      <c r="AP30" s="45"/>
      <c r="AQ30" s="45"/>
    </row>
    <row r="31" spans="1:43" ht="26.25" x14ac:dyDescent="0.25">
      <c r="A31" s="22" t="s">
        <v>35</v>
      </c>
      <c r="B31" s="65" t="s">
        <v>36</v>
      </c>
      <c r="C31" s="65"/>
      <c r="D31" s="65"/>
      <c r="E31" s="23" t="s">
        <v>37</v>
      </c>
      <c r="F31" s="29">
        <v>18.086400000000001</v>
      </c>
      <c r="G31" s="25">
        <v>12058.98</v>
      </c>
      <c r="H31" s="25">
        <f t="shared" si="0"/>
        <v>218103.54</v>
      </c>
      <c r="I31" s="26"/>
      <c r="AB31" s="4"/>
      <c r="AC31" s="3" t="s">
        <v>36</v>
      </c>
      <c r="AD31" s="5"/>
      <c r="AP31" s="45"/>
      <c r="AQ31" s="45"/>
    </row>
    <row r="32" spans="1:43" ht="26.25" x14ac:dyDescent="0.25">
      <c r="A32" s="22" t="s">
        <v>38</v>
      </c>
      <c r="B32" s="65" t="s">
        <v>39</v>
      </c>
      <c r="C32" s="65"/>
      <c r="D32" s="65"/>
      <c r="E32" s="23" t="s">
        <v>40</v>
      </c>
      <c r="F32" s="30">
        <v>8</v>
      </c>
      <c r="G32" s="25">
        <v>17561.349999999999</v>
      </c>
      <c r="H32" s="25">
        <f t="shared" si="0"/>
        <v>140490.79999999999</v>
      </c>
      <c r="I32" s="26"/>
      <c r="AB32" s="4"/>
      <c r="AC32" s="3" t="s">
        <v>39</v>
      </c>
      <c r="AD32" s="5"/>
      <c r="AP32" s="45"/>
      <c r="AQ32" s="45"/>
    </row>
    <row r="33" spans="1:43" ht="26.25" x14ac:dyDescent="0.25">
      <c r="A33" s="22" t="s">
        <v>41</v>
      </c>
      <c r="B33" s="65" t="s">
        <v>42</v>
      </c>
      <c r="C33" s="65"/>
      <c r="D33" s="65"/>
      <c r="E33" s="23" t="s">
        <v>43</v>
      </c>
      <c r="F33" s="28">
        <v>0.08</v>
      </c>
      <c r="G33" s="25">
        <v>5526.5</v>
      </c>
      <c r="H33" s="25">
        <f t="shared" si="0"/>
        <v>442.12</v>
      </c>
      <c r="I33" s="26"/>
      <c r="AB33" s="4"/>
      <c r="AC33" s="3" t="s">
        <v>42</v>
      </c>
      <c r="AD33" s="5"/>
      <c r="AP33" s="45"/>
      <c r="AQ33" s="45"/>
    </row>
    <row r="34" spans="1:43" x14ac:dyDescent="0.25">
      <c r="A34" s="68" t="s">
        <v>44</v>
      </c>
      <c r="B34" s="68"/>
      <c r="C34" s="68"/>
      <c r="D34" s="68"/>
      <c r="E34" s="68"/>
      <c r="F34" s="68"/>
      <c r="G34" s="68"/>
      <c r="H34" s="68"/>
      <c r="I34" s="68"/>
      <c r="AB34" s="4"/>
      <c r="AC34" s="3"/>
      <c r="AD34" s="5" t="s">
        <v>44</v>
      </c>
      <c r="AP34" s="45"/>
      <c r="AQ34" s="45"/>
    </row>
    <row r="35" spans="1:43" x14ac:dyDescent="0.25">
      <c r="A35" s="22" t="s">
        <v>45</v>
      </c>
      <c r="B35" s="65" t="s">
        <v>46</v>
      </c>
      <c r="C35" s="65"/>
      <c r="D35" s="65"/>
      <c r="E35" s="23" t="s">
        <v>33</v>
      </c>
      <c r="F35" s="29">
        <v>7.8362999999999996</v>
      </c>
      <c r="G35" s="25">
        <v>23536.92</v>
      </c>
      <c r="H35" s="25">
        <f t="shared" si="0"/>
        <v>184442.37</v>
      </c>
      <c r="I35" s="26"/>
      <c r="AB35" s="4"/>
      <c r="AC35" s="3" t="s">
        <v>46</v>
      </c>
      <c r="AD35" s="5"/>
      <c r="AP35" s="45">
        <f>I35/F35</f>
        <v>0</v>
      </c>
      <c r="AQ35" s="45"/>
    </row>
    <row r="36" spans="1:43" x14ac:dyDescent="0.25">
      <c r="A36" s="22" t="s">
        <v>47</v>
      </c>
      <c r="B36" s="65" t="s">
        <v>48</v>
      </c>
      <c r="C36" s="65"/>
      <c r="D36" s="65"/>
      <c r="E36" s="23" t="s">
        <v>23</v>
      </c>
      <c r="F36" s="28">
        <v>2.52</v>
      </c>
      <c r="G36" s="25">
        <v>43719.75</v>
      </c>
      <c r="H36" s="25">
        <f t="shared" si="0"/>
        <v>110173.77</v>
      </c>
      <c r="I36" s="26"/>
      <c r="AB36" s="4"/>
      <c r="AC36" s="3" t="s">
        <v>48</v>
      </c>
      <c r="AD36" s="5"/>
      <c r="AP36" s="45"/>
      <c r="AQ36" s="45"/>
    </row>
    <row r="37" spans="1:43" x14ac:dyDescent="0.25">
      <c r="A37" s="22" t="s">
        <v>49</v>
      </c>
      <c r="B37" s="65" t="s">
        <v>50</v>
      </c>
      <c r="C37" s="65"/>
      <c r="D37" s="65"/>
      <c r="E37" s="23" t="s">
        <v>23</v>
      </c>
      <c r="F37" s="28">
        <v>0.68</v>
      </c>
      <c r="G37" s="25">
        <v>29434.82</v>
      </c>
      <c r="H37" s="25">
        <f t="shared" si="0"/>
        <v>20015.68</v>
      </c>
      <c r="I37" s="26"/>
      <c r="AB37" s="4"/>
      <c r="AC37" s="3" t="s">
        <v>50</v>
      </c>
      <c r="AD37" s="5"/>
      <c r="AP37" s="45"/>
      <c r="AQ37" s="45"/>
    </row>
    <row r="38" spans="1:43" x14ac:dyDescent="0.25">
      <c r="A38" s="22" t="s">
        <v>51</v>
      </c>
      <c r="B38" s="65" t="s">
        <v>52</v>
      </c>
      <c r="C38" s="65"/>
      <c r="D38" s="65"/>
      <c r="E38" s="23" t="s">
        <v>37</v>
      </c>
      <c r="F38" s="24">
        <v>0.224</v>
      </c>
      <c r="G38" s="25">
        <v>26549.91</v>
      </c>
      <c r="H38" s="25">
        <f t="shared" si="0"/>
        <v>5947.18</v>
      </c>
      <c r="I38" s="26"/>
      <c r="AB38" s="4"/>
      <c r="AC38" s="3" t="s">
        <v>52</v>
      </c>
      <c r="AD38" s="5"/>
      <c r="AP38" s="45"/>
      <c r="AQ38" s="45"/>
    </row>
    <row r="39" spans="1:43" ht="26.25" x14ac:dyDescent="0.25">
      <c r="A39" s="22" t="s">
        <v>53</v>
      </c>
      <c r="B39" s="65" t="s">
        <v>54</v>
      </c>
      <c r="C39" s="65"/>
      <c r="D39" s="65"/>
      <c r="E39" s="23" t="s">
        <v>33</v>
      </c>
      <c r="F39" s="29">
        <v>2.0105</v>
      </c>
      <c r="G39" s="25">
        <v>43825.68</v>
      </c>
      <c r="H39" s="25">
        <f t="shared" si="0"/>
        <v>88111.53</v>
      </c>
      <c r="I39" s="26"/>
      <c r="AB39" s="4"/>
      <c r="AC39" s="3" t="s">
        <v>54</v>
      </c>
      <c r="AD39" s="5"/>
      <c r="AP39" s="45"/>
      <c r="AQ39" s="45"/>
    </row>
    <row r="40" spans="1:43" x14ac:dyDescent="0.25">
      <c r="A40" s="22" t="s">
        <v>55</v>
      </c>
      <c r="B40" s="65" t="s">
        <v>56</v>
      </c>
      <c r="C40" s="65"/>
      <c r="D40" s="65"/>
      <c r="E40" s="23" t="s">
        <v>23</v>
      </c>
      <c r="F40" s="28">
        <v>2.59</v>
      </c>
      <c r="G40" s="25">
        <v>162497.04</v>
      </c>
      <c r="H40" s="25">
        <f t="shared" si="0"/>
        <v>420867.33</v>
      </c>
      <c r="I40" s="26"/>
      <c r="AB40" s="4"/>
      <c r="AC40" s="3" t="s">
        <v>56</v>
      </c>
      <c r="AD40" s="5"/>
      <c r="AP40" s="45"/>
      <c r="AQ40" s="45"/>
    </row>
    <row r="41" spans="1:43" ht="26.25" x14ac:dyDescent="0.25">
      <c r="A41" s="22" t="s">
        <v>57</v>
      </c>
      <c r="B41" s="65" t="s">
        <v>58</v>
      </c>
      <c r="C41" s="65"/>
      <c r="D41" s="65"/>
      <c r="E41" s="23" t="s">
        <v>43</v>
      </c>
      <c r="F41" s="28">
        <v>0.84</v>
      </c>
      <c r="G41" s="25">
        <v>110062.05</v>
      </c>
      <c r="H41" s="25">
        <f t="shared" si="0"/>
        <v>92452.12</v>
      </c>
      <c r="I41" s="26"/>
      <c r="AB41" s="4"/>
      <c r="AC41" s="3" t="s">
        <v>58</v>
      </c>
      <c r="AD41" s="5"/>
      <c r="AP41" s="45"/>
      <c r="AQ41" s="45"/>
    </row>
    <row r="42" spans="1:43" x14ac:dyDescent="0.25">
      <c r="A42" s="22" t="s">
        <v>59</v>
      </c>
      <c r="B42" s="65" t="s">
        <v>60</v>
      </c>
      <c r="C42" s="65"/>
      <c r="D42" s="65"/>
      <c r="E42" s="23" t="s">
        <v>20</v>
      </c>
      <c r="F42" s="28">
        <v>3.01</v>
      </c>
      <c r="G42" s="25">
        <v>59459.92</v>
      </c>
      <c r="H42" s="25">
        <f t="shared" si="0"/>
        <v>178974.36</v>
      </c>
      <c r="I42" s="26"/>
      <c r="AB42" s="4"/>
      <c r="AC42" s="3" t="s">
        <v>60</v>
      </c>
      <c r="AD42" s="5"/>
      <c r="AP42" s="45"/>
      <c r="AQ42" s="45"/>
    </row>
    <row r="43" spans="1:43" x14ac:dyDescent="0.25">
      <c r="A43" s="68" t="s">
        <v>61</v>
      </c>
      <c r="B43" s="68"/>
      <c r="C43" s="68"/>
      <c r="D43" s="68"/>
      <c r="E43" s="68"/>
      <c r="F43" s="68"/>
      <c r="G43" s="68"/>
      <c r="H43" s="68"/>
      <c r="I43" s="68"/>
      <c r="AB43" s="4"/>
      <c r="AC43" s="3"/>
      <c r="AD43" s="5" t="s">
        <v>61</v>
      </c>
      <c r="AP43" s="45"/>
      <c r="AQ43" s="45"/>
    </row>
    <row r="44" spans="1:43" x14ac:dyDescent="0.25">
      <c r="A44" s="22" t="s">
        <v>62</v>
      </c>
      <c r="B44" s="65" t="s">
        <v>63</v>
      </c>
      <c r="C44" s="65"/>
      <c r="D44" s="65"/>
      <c r="E44" s="23" t="s">
        <v>37</v>
      </c>
      <c r="F44" s="24">
        <v>31.103999999999999</v>
      </c>
      <c r="G44" s="25">
        <v>16778.03</v>
      </c>
      <c r="H44" s="25">
        <f t="shared" si="0"/>
        <v>521863.85</v>
      </c>
      <c r="I44" s="26"/>
      <c r="AB44" s="4"/>
      <c r="AC44" s="3" t="s">
        <v>63</v>
      </c>
      <c r="AD44" s="5"/>
      <c r="AP44" s="45"/>
      <c r="AQ44" s="45"/>
    </row>
    <row r="45" spans="1:43" x14ac:dyDescent="0.25">
      <c r="A45" s="22" t="s">
        <v>64</v>
      </c>
      <c r="B45" s="65" t="s">
        <v>65</v>
      </c>
      <c r="C45" s="65"/>
      <c r="D45" s="65"/>
      <c r="E45" s="23" t="s">
        <v>40</v>
      </c>
      <c r="F45" s="30">
        <v>95</v>
      </c>
      <c r="G45" s="25">
        <v>27544.65</v>
      </c>
      <c r="H45" s="25">
        <f t="shared" si="0"/>
        <v>2616741.75</v>
      </c>
      <c r="I45" s="26"/>
      <c r="AB45" s="4"/>
      <c r="AC45" s="3" t="s">
        <v>65</v>
      </c>
      <c r="AD45" s="5"/>
      <c r="AP45" s="45"/>
      <c r="AQ45" s="45"/>
    </row>
    <row r="46" spans="1:43" x14ac:dyDescent="0.25">
      <c r="A46" s="68" t="s">
        <v>66</v>
      </c>
      <c r="B46" s="68"/>
      <c r="C46" s="68"/>
      <c r="D46" s="68"/>
      <c r="E46" s="68"/>
      <c r="F46" s="68"/>
      <c r="G46" s="68"/>
      <c r="H46" s="68"/>
      <c r="I46" s="68"/>
      <c r="AB46" s="4"/>
      <c r="AC46" s="3"/>
      <c r="AD46" s="5" t="s">
        <v>66</v>
      </c>
      <c r="AP46" s="45"/>
      <c r="AQ46" s="45"/>
    </row>
    <row r="47" spans="1:43" x14ac:dyDescent="0.25">
      <c r="A47" s="22" t="s">
        <v>67</v>
      </c>
      <c r="B47" s="65" t="s">
        <v>68</v>
      </c>
      <c r="C47" s="65"/>
      <c r="D47" s="65"/>
      <c r="E47" s="23" t="s">
        <v>33</v>
      </c>
      <c r="F47" s="31">
        <v>552.95959000000005</v>
      </c>
      <c r="G47" s="46">
        <v>437.92700000000002</v>
      </c>
      <c r="H47" s="25">
        <f t="shared" si="0"/>
        <v>242155.93</v>
      </c>
      <c r="I47" s="26"/>
      <c r="AB47" s="4"/>
      <c r="AC47" s="3" t="s">
        <v>68</v>
      </c>
      <c r="AD47" s="5"/>
      <c r="AP47" s="45"/>
      <c r="AQ47" s="45"/>
    </row>
    <row r="48" spans="1:43" x14ac:dyDescent="0.25">
      <c r="A48" s="32"/>
      <c r="B48" s="69" t="s">
        <v>69</v>
      </c>
      <c r="C48" s="69"/>
      <c r="D48" s="69"/>
      <c r="E48" s="69"/>
      <c r="F48" s="69"/>
      <c r="G48" s="69"/>
      <c r="H48" s="33">
        <f>H23+H24+H25+H26+H28+H29+H31+H32+H33+H35+H36+H37+H38+H39+H40+H41+H42+H44+H45+H47</f>
        <v>7882750.3899999997</v>
      </c>
      <c r="I48" s="34"/>
      <c r="AB48" s="4"/>
      <c r="AC48" s="3"/>
      <c r="AD48" s="5"/>
      <c r="AE48" s="6" t="s">
        <v>69</v>
      </c>
      <c r="AP48" s="45"/>
    </row>
    <row r="49" spans="1:33" x14ac:dyDescent="0.25">
      <c r="A49" s="64" t="s">
        <v>71</v>
      </c>
      <c r="B49" s="64"/>
      <c r="C49" s="64"/>
      <c r="D49" s="64"/>
      <c r="E49" s="64"/>
      <c r="F49" s="64"/>
      <c r="G49" s="64"/>
      <c r="H49" s="64"/>
      <c r="I49" s="64"/>
      <c r="AB49" s="4" t="s">
        <v>71</v>
      </c>
      <c r="AC49" s="3"/>
      <c r="AD49" s="5"/>
      <c r="AE49" s="6"/>
      <c r="AF49" s="3"/>
      <c r="AG49" s="6"/>
    </row>
    <row r="50" spans="1:33" ht="26.25" x14ac:dyDescent="0.25">
      <c r="A50" s="22" t="s">
        <v>72</v>
      </c>
      <c r="B50" s="65" t="s">
        <v>73</v>
      </c>
      <c r="C50" s="65"/>
      <c r="D50" s="65"/>
      <c r="E50" s="23" t="s">
        <v>26</v>
      </c>
      <c r="F50" s="24">
        <v>2.7549999999999999</v>
      </c>
      <c r="G50" s="25">
        <v>350221.07</v>
      </c>
      <c r="H50" s="25">
        <f t="shared" ref="H50:H53" si="1">F50*G50</f>
        <v>964859.05</v>
      </c>
      <c r="I50" s="26"/>
      <c r="AB50" s="4"/>
      <c r="AC50" s="3" t="s">
        <v>73</v>
      </c>
      <c r="AD50" s="5"/>
      <c r="AE50" s="6"/>
      <c r="AF50" s="3"/>
      <c r="AG50" s="6"/>
    </row>
    <row r="51" spans="1:33" ht="26.25" x14ac:dyDescent="0.25">
      <c r="A51" s="22" t="s">
        <v>74</v>
      </c>
      <c r="B51" s="65" t="s">
        <v>75</v>
      </c>
      <c r="C51" s="65"/>
      <c r="D51" s="65"/>
      <c r="E51" s="23" t="s">
        <v>26</v>
      </c>
      <c r="F51" s="24">
        <v>2.7549999999999999</v>
      </c>
      <c r="G51" s="25">
        <v>2457383.2000000002</v>
      </c>
      <c r="H51" s="25">
        <f t="shared" si="1"/>
        <v>6770090.7199999997</v>
      </c>
      <c r="I51" s="26"/>
      <c r="AB51" s="4"/>
      <c r="AC51" s="3" t="s">
        <v>75</v>
      </c>
      <c r="AD51" s="5"/>
      <c r="AE51" s="6"/>
      <c r="AF51" s="3"/>
      <c r="AG51" s="6"/>
    </row>
    <row r="52" spans="1:33" x14ac:dyDescent="0.25">
      <c r="A52" s="22" t="s">
        <v>76</v>
      </c>
      <c r="B52" s="65" t="s">
        <v>77</v>
      </c>
      <c r="C52" s="65"/>
      <c r="D52" s="65"/>
      <c r="E52" s="23" t="s">
        <v>33</v>
      </c>
      <c r="F52" s="29">
        <v>1.3774999999999999</v>
      </c>
      <c r="G52" s="25">
        <v>52970.11</v>
      </c>
      <c r="H52" s="25">
        <f t="shared" si="1"/>
        <v>72966.33</v>
      </c>
      <c r="I52" s="26"/>
      <c r="AB52" s="4"/>
      <c r="AC52" s="3" t="s">
        <v>77</v>
      </c>
      <c r="AD52" s="5"/>
      <c r="AE52" s="6"/>
      <c r="AF52" s="3"/>
      <c r="AG52" s="6"/>
    </row>
    <row r="53" spans="1:33" ht="26.25" x14ac:dyDescent="0.25">
      <c r="A53" s="22" t="s">
        <v>78</v>
      </c>
      <c r="B53" s="65" t="s">
        <v>79</v>
      </c>
      <c r="C53" s="65"/>
      <c r="D53" s="65"/>
      <c r="E53" s="23" t="s">
        <v>26</v>
      </c>
      <c r="F53" s="24">
        <v>2.7549999999999999</v>
      </c>
      <c r="G53" s="25">
        <v>1651513.09</v>
      </c>
      <c r="H53" s="25">
        <f t="shared" si="1"/>
        <v>4549918.5599999996</v>
      </c>
      <c r="I53" s="26"/>
      <c r="AB53" s="4"/>
      <c r="AC53" s="3" t="s">
        <v>79</v>
      </c>
      <c r="AD53" s="5"/>
      <c r="AE53" s="6"/>
      <c r="AF53" s="3"/>
      <c r="AG53" s="6"/>
    </row>
    <row r="54" spans="1:33" x14ac:dyDescent="0.25">
      <c r="A54" s="32"/>
      <c r="B54" s="69" t="s">
        <v>80</v>
      </c>
      <c r="C54" s="69"/>
      <c r="D54" s="69"/>
      <c r="E54" s="69"/>
      <c r="F54" s="69"/>
      <c r="G54" s="69"/>
      <c r="H54" s="33">
        <f>H50+H51+H52+H53</f>
        <v>12357834.66</v>
      </c>
      <c r="I54" s="34"/>
      <c r="AB54" s="4"/>
      <c r="AC54" s="3"/>
      <c r="AD54" s="5"/>
      <c r="AE54" s="6" t="s">
        <v>80</v>
      </c>
      <c r="AF54" s="3"/>
      <c r="AG54" s="6"/>
    </row>
    <row r="55" spans="1:33" x14ac:dyDescent="0.25">
      <c r="A55" s="64" t="s">
        <v>81</v>
      </c>
      <c r="B55" s="64"/>
      <c r="C55" s="64"/>
      <c r="D55" s="64"/>
      <c r="E55" s="64"/>
      <c r="F55" s="64"/>
      <c r="G55" s="64"/>
      <c r="H55" s="64"/>
      <c r="I55" s="64"/>
      <c r="AB55" s="4" t="s">
        <v>81</v>
      </c>
      <c r="AC55" s="3"/>
      <c r="AD55" s="5"/>
      <c r="AE55" s="6"/>
      <c r="AF55" s="3"/>
      <c r="AG55" s="6"/>
    </row>
    <row r="56" spans="1:33" ht="26.25" x14ac:dyDescent="0.25">
      <c r="A56" s="22" t="s">
        <v>82</v>
      </c>
      <c r="B56" s="65" t="s">
        <v>75</v>
      </c>
      <c r="C56" s="65"/>
      <c r="D56" s="65"/>
      <c r="E56" s="23" t="s">
        <v>26</v>
      </c>
      <c r="F56" s="24">
        <v>0.28499999999999998</v>
      </c>
      <c r="G56" s="25">
        <v>1046870.44</v>
      </c>
      <c r="H56" s="25">
        <f t="shared" ref="H56:H58" si="2">F56*G56</f>
        <v>298358.08</v>
      </c>
      <c r="I56" s="26"/>
      <c r="AB56" s="4"/>
      <c r="AC56" s="3" t="s">
        <v>75</v>
      </c>
      <c r="AD56" s="5"/>
      <c r="AE56" s="6"/>
      <c r="AF56" s="3"/>
      <c r="AG56" s="6"/>
    </row>
    <row r="57" spans="1:33" ht="26.25" x14ac:dyDescent="0.25">
      <c r="A57" s="22" t="s">
        <v>83</v>
      </c>
      <c r="B57" s="65" t="s">
        <v>84</v>
      </c>
      <c r="C57" s="65"/>
      <c r="D57" s="65"/>
      <c r="E57" s="23" t="s">
        <v>23</v>
      </c>
      <c r="F57" s="28">
        <v>2.85</v>
      </c>
      <c r="G57" s="25">
        <v>9006.74</v>
      </c>
      <c r="H57" s="25">
        <f t="shared" si="2"/>
        <v>25669.21</v>
      </c>
      <c r="I57" s="26"/>
      <c r="AB57" s="4"/>
      <c r="AC57" s="3" t="s">
        <v>84</v>
      </c>
      <c r="AD57" s="5"/>
      <c r="AE57" s="6"/>
      <c r="AF57" s="3"/>
      <c r="AG57" s="6"/>
    </row>
    <row r="58" spans="1:33" x14ac:dyDescent="0.25">
      <c r="A58" s="22" t="s">
        <v>85</v>
      </c>
      <c r="B58" s="65" t="s">
        <v>86</v>
      </c>
      <c r="C58" s="65"/>
      <c r="D58" s="65"/>
      <c r="E58" s="23" t="s">
        <v>17</v>
      </c>
      <c r="F58" s="24">
        <v>0.34200000000000003</v>
      </c>
      <c r="G58" s="25">
        <v>1702777.25</v>
      </c>
      <c r="H58" s="25">
        <f t="shared" si="2"/>
        <v>582349.81999999995</v>
      </c>
      <c r="I58" s="26"/>
      <c r="AB58" s="4"/>
      <c r="AC58" s="3" t="s">
        <v>86</v>
      </c>
      <c r="AD58" s="5"/>
      <c r="AE58" s="6"/>
      <c r="AF58" s="3"/>
      <c r="AG58" s="6"/>
    </row>
    <row r="59" spans="1:33" x14ac:dyDescent="0.25">
      <c r="A59" s="32"/>
      <c r="B59" s="69" t="s">
        <v>87</v>
      </c>
      <c r="C59" s="69"/>
      <c r="D59" s="69"/>
      <c r="E59" s="69"/>
      <c r="F59" s="69"/>
      <c r="G59" s="69"/>
      <c r="H59" s="33">
        <f>H56+H57+H58</f>
        <v>906377.11</v>
      </c>
      <c r="I59" s="34"/>
      <c r="AB59" s="4"/>
      <c r="AC59" s="3"/>
      <c r="AD59" s="5"/>
      <c r="AE59" s="6" t="s">
        <v>87</v>
      </c>
      <c r="AF59" s="3"/>
      <c r="AG59" s="6"/>
    </row>
    <row r="60" spans="1:33" x14ac:dyDescent="0.25">
      <c r="A60" s="64" t="s">
        <v>88</v>
      </c>
      <c r="B60" s="64"/>
      <c r="C60" s="64"/>
      <c r="D60" s="64"/>
      <c r="E60" s="64"/>
      <c r="F60" s="64"/>
      <c r="G60" s="64"/>
      <c r="H60" s="64"/>
      <c r="I60" s="64"/>
      <c r="AB60" s="4" t="s">
        <v>88</v>
      </c>
      <c r="AC60" s="3"/>
      <c r="AD60" s="5"/>
      <c r="AE60" s="6"/>
      <c r="AF60" s="3"/>
      <c r="AG60" s="6"/>
    </row>
    <row r="61" spans="1:33" ht="26.25" x14ac:dyDescent="0.25">
      <c r="A61" s="22" t="s">
        <v>89</v>
      </c>
      <c r="B61" s="65" t="s">
        <v>73</v>
      </c>
      <c r="C61" s="65"/>
      <c r="D61" s="65"/>
      <c r="E61" s="23" t="s">
        <v>26</v>
      </c>
      <c r="F61" s="24">
        <v>2.9119999999999999</v>
      </c>
      <c r="G61" s="25">
        <v>164174.5</v>
      </c>
      <c r="H61" s="25">
        <f t="shared" ref="H61:H65" si="3">F61*G61</f>
        <v>478076.14</v>
      </c>
      <c r="I61" s="26"/>
      <c r="AB61" s="4"/>
      <c r="AC61" s="3" t="s">
        <v>73</v>
      </c>
      <c r="AD61" s="5"/>
      <c r="AE61" s="6"/>
      <c r="AF61" s="3"/>
      <c r="AG61" s="6"/>
    </row>
    <row r="62" spans="1:33" x14ac:dyDescent="0.25">
      <c r="A62" s="22" t="s">
        <v>90</v>
      </c>
      <c r="B62" s="65" t="s">
        <v>91</v>
      </c>
      <c r="C62" s="65"/>
      <c r="D62" s="65"/>
      <c r="E62" s="23" t="s">
        <v>17</v>
      </c>
      <c r="F62" s="24">
        <v>11.648</v>
      </c>
      <c r="G62" s="25">
        <v>535454.46</v>
      </c>
      <c r="H62" s="25">
        <f t="shared" si="3"/>
        <v>6236973.5499999998</v>
      </c>
      <c r="I62" s="26"/>
      <c r="AB62" s="4"/>
      <c r="AC62" s="3" t="s">
        <v>91</v>
      </c>
      <c r="AD62" s="5"/>
      <c r="AE62" s="6"/>
      <c r="AF62" s="3"/>
      <c r="AG62" s="6"/>
    </row>
    <row r="63" spans="1:33" ht="26.25" x14ac:dyDescent="0.25">
      <c r="A63" s="22" t="s">
        <v>92</v>
      </c>
      <c r="B63" s="65" t="s">
        <v>73</v>
      </c>
      <c r="C63" s="65"/>
      <c r="D63" s="65"/>
      <c r="E63" s="23" t="s">
        <v>26</v>
      </c>
      <c r="F63" s="24">
        <v>2.9119999999999999</v>
      </c>
      <c r="G63" s="25">
        <v>164174.5</v>
      </c>
      <c r="H63" s="25">
        <f t="shared" si="3"/>
        <v>478076.14</v>
      </c>
      <c r="I63" s="26"/>
      <c r="AB63" s="4"/>
      <c r="AC63" s="3" t="s">
        <v>73</v>
      </c>
      <c r="AD63" s="5"/>
      <c r="AE63" s="6"/>
      <c r="AF63" s="3"/>
      <c r="AG63" s="6"/>
    </row>
    <row r="64" spans="1:33" x14ac:dyDescent="0.25">
      <c r="A64" s="22" t="s">
        <v>93</v>
      </c>
      <c r="B64" s="65" t="s">
        <v>94</v>
      </c>
      <c r="C64" s="65"/>
      <c r="D64" s="65"/>
      <c r="E64" s="23" t="s">
        <v>17</v>
      </c>
      <c r="F64" s="24">
        <v>2.9119999999999999</v>
      </c>
      <c r="G64" s="25">
        <v>268612.78999999998</v>
      </c>
      <c r="H64" s="25">
        <f t="shared" si="3"/>
        <v>782200.44</v>
      </c>
      <c r="I64" s="26"/>
      <c r="AB64" s="4"/>
      <c r="AC64" s="3" t="s">
        <v>94</v>
      </c>
      <c r="AD64" s="5"/>
      <c r="AE64" s="6"/>
      <c r="AF64" s="3"/>
      <c r="AG64" s="6"/>
    </row>
    <row r="65" spans="1:33" ht="26.25" x14ac:dyDescent="0.25">
      <c r="A65" s="22" t="s">
        <v>95</v>
      </c>
      <c r="B65" s="65" t="s">
        <v>96</v>
      </c>
      <c r="C65" s="65"/>
      <c r="D65" s="65"/>
      <c r="E65" s="23" t="s">
        <v>23</v>
      </c>
      <c r="F65" s="28">
        <v>29.12</v>
      </c>
      <c r="G65" s="25">
        <v>428661.65</v>
      </c>
      <c r="H65" s="25">
        <f t="shared" si="3"/>
        <v>12482627.25</v>
      </c>
      <c r="I65" s="26"/>
      <c r="AB65" s="4"/>
      <c r="AC65" s="3" t="s">
        <v>96</v>
      </c>
      <c r="AD65" s="5"/>
      <c r="AE65" s="6"/>
      <c r="AF65" s="3"/>
      <c r="AG65" s="6"/>
    </row>
    <row r="66" spans="1:33" x14ac:dyDescent="0.25">
      <c r="A66" s="32"/>
      <c r="B66" s="69" t="s">
        <v>97</v>
      </c>
      <c r="C66" s="69"/>
      <c r="D66" s="69"/>
      <c r="E66" s="69"/>
      <c r="F66" s="69"/>
      <c r="G66" s="69"/>
      <c r="H66" s="33">
        <f>H61+H62+H63+H64+H65</f>
        <v>20457953.52</v>
      </c>
      <c r="I66" s="34"/>
      <c r="AB66" s="4"/>
      <c r="AC66" s="3"/>
      <c r="AD66" s="5"/>
      <c r="AE66" s="6" t="s">
        <v>97</v>
      </c>
      <c r="AF66" s="3"/>
      <c r="AG66" s="6"/>
    </row>
    <row r="67" spans="1:33" x14ac:dyDescent="0.25">
      <c r="A67" s="64" t="s">
        <v>98</v>
      </c>
      <c r="B67" s="64"/>
      <c r="C67" s="64"/>
      <c r="D67" s="64"/>
      <c r="E67" s="64"/>
      <c r="F67" s="64"/>
      <c r="G67" s="64"/>
      <c r="H67" s="64"/>
      <c r="I67" s="64"/>
      <c r="AB67" s="4" t="s">
        <v>98</v>
      </c>
      <c r="AC67" s="3"/>
      <c r="AD67" s="5"/>
      <c r="AE67" s="6"/>
      <c r="AF67" s="3"/>
      <c r="AG67" s="6"/>
    </row>
    <row r="68" spans="1:33" x14ac:dyDescent="0.25">
      <c r="A68" s="22" t="s">
        <v>99</v>
      </c>
      <c r="B68" s="65" t="s">
        <v>100</v>
      </c>
      <c r="C68" s="65"/>
      <c r="D68" s="65"/>
      <c r="E68" s="23" t="s">
        <v>20</v>
      </c>
      <c r="F68" s="27">
        <v>3.9</v>
      </c>
      <c r="G68" s="25">
        <v>345545.77</v>
      </c>
      <c r="H68" s="25">
        <f t="shared" ref="H68:H69" si="4">F68*G68</f>
        <v>1347628.5</v>
      </c>
      <c r="I68" s="26"/>
      <c r="AB68" s="4"/>
      <c r="AC68" s="3" t="s">
        <v>100</v>
      </c>
      <c r="AD68" s="5"/>
      <c r="AE68" s="6"/>
      <c r="AF68" s="3"/>
      <c r="AG68" s="6"/>
    </row>
    <row r="69" spans="1:33" ht="26.25" x14ac:dyDescent="0.25">
      <c r="A69" s="22" t="s">
        <v>101</v>
      </c>
      <c r="B69" s="65" t="s">
        <v>102</v>
      </c>
      <c r="C69" s="65"/>
      <c r="D69" s="65"/>
      <c r="E69" s="23" t="s">
        <v>20</v>
      </c>
      <c r="F69" s="28">
        <v>8.56</v>
      </c>
      <c r="G69" s="25">
        <v>240767.26</v>
      </c>
      <c r="H69" s="25">
        <f t="shared" si="4"/>
        <v>2060967.75</v>
      </c>
      <c r="I69" s="26"/>
      <c r="AB69" s="4"/>
      <c r="AC69" s="3" t="s">
        <v>102</v>
      </c>
      <c r="AD69" s="5"/>
      <c r="AE69" s="6"/>
      <c r="AF69" s="3"/>
      <c r="AG69" s="6"/>
    </row>
    <row r="70" spans="1:33" x14ac:dyDescent="0.25">
      <c r="A70" s="32"/>
      <c r="B70" s="69" t="s">
        <v>103</v>
      </c>
      <c r="C70" s="69"/>
      <c r="D70" s="69"/>
      <c r="E70" s="69"/>
      <c r="F70" s="69"/>
      <c r="G70" s="69"/>
      <c r="H70" s="33">
        <f>H68+H69</f>
        <v>3408596.25</v>
      </c>
      <c r="I70" s="34"/>
      <c r="AB70" s="4"/>
      <c r="AC70" s="3"/>
      <c r="AD70" s="5"/>
      <c r="AE70" s="6" t="s">
        <v>103</v>
      </c>
      <c r="AF70" s="3"/>
      <c r="AG70" s="6"/>
    </row>
    <row r="71" spans="1:33" x14ac:dyDescent="0.25">
      <c r="A71" s="64" t="s">
        <v>104</v>
      </c>
      <c r="B71" s="64"/>
      <c r="C71" s="64"/>
      <c r="D71" s="64"/>
      <c r="E71" s="64"/>
      <c r="F71" s="64"/>
      <c r="G71" s="64"/>
      <c r="H71" s="64"/>
      <c r="I71" s="64"/>
      <c r="AB71" s="4" t="s">
        <v>104</v>
      </c>
      <c r="AC71" s="3"/>
      <c r="AD71" s="5"/>
      <c r="AE71" s="6"/>
      <c r="AF71" s="3"/>
      <c r="AG71" s="6"/>
    </row>
    <row r="72" spans="1:33" ht="26.25" x14ac:dyDescent="0.25">
      <c r="A72" s="22" t="s">
        <v>105</v>
      </c>
      <c r="B72" s="65" t="s">
        <v>106</v>
      </c>
      <c r="C72" s="65"/>
      <c r="D72" s="65"/>
      <c r="E72" s="23" t="s">
        <v>40</v>
      </c>
      <c r="F72" s="30">
        <v>11</v>
      </c>
      <c r="G72" s="25">
        <v>18468.27</v>
      </c>
      <c r="H72" s="25">
        <f t="shared" ref="H72" si="5">F72*G72</f>
        <v>203150.97</v>
      </c>
      <c r="I72" s="26"/>
      <c r="AB72" s="4"/>
      <c r="AC72" s="3" t="s">
        <v>106</v>
      </c>
      <c r="AD72" s="5"/>
      <c r="AE72" s="6"/>
      <c r="AF72" s="3"/>
      <c r="AG72" s="6"/>
    </row>
    <row r="73" spans="1:33" x14ac:dyDescent="0.25">
      <c r="A73" s="32"/>
      <c r="B73" s="69" t="s">
        <v>107</v>
      </c>
      <c r="C73" s="69"/>
      <c r="D73" s="69"/>
      <c r="E73" s="69"/>
      <c r="F73" s="69"/>
      <c r="G73" s="69"/>
      <c r="H73" s="33">
        <f>H72</f>
        <v>203150.97</v>
      </c>
      <c r="I73" s="34"/>
      <c r="AB73" s="4"/>
      <c r="AC73" s="3"/>
      <c r="AD73" s="5"/>
      <c r="AE73" s="6" t="s">
        <v>107</v>
      </c>
      <c r="AF73" s="3"/>
      <c r="AG73" s="6"/>
    </row>
    <row r="74" spans="1:33" x14ac:dyDescent="0.25">
      <c r="A74" s="64" t="s">
        <v>108</v>
      </c>
      <c r="B74" s="64"/>
      <c r="C74" s="64"/>
      <c r="D74" s="64"/>
      <c r="E74" s="64"/>
      <c r="F74" s="64"/>
      <c r="G74" s="64"/>
      <c r="H74" s="64"/>
      <c r="I74" s="64"/>
      <c r="AB74" s="4" t="s">
        <v>108</v>
      </c>
      <c r="AC74" s="3"/>
      <c r="AD74" s="5"/>
      <c r="AE74" s="6"/>
      <c r="AF74" s="3"/>
      <c r="AG74" s="6"/>
    </row>
    <row r="75" spans="1:33" ht="26.25" x14ac:dyDescent="0.25">
      <c r="A75" s="22" t="s">
        <v>109</v>
      </c>
      <c r="B75" s="65" t="s">
        <v>110</v>
      </c>
      <c r="C75" s="65"/>
      <c r="D75" s="65"/>
      <c r="E75" s="23" t="s">
        <v>30</v>
      </c>
      <c r="F75" s="31">
        <v>8.3000000000000001E-4</v>
      </c>
      <c r="G75" s="25">
        <v>124636.55</v>
      </c>
      <c r="H75" s="25">
        <f t="shared" ref="H75:H90" si="6">F75*G75</f>
        <v>103.45</v>
      </c>
      <c r="I75" s="26"/>
      <c r="AB75" s="4"/>
      <c r="AC75" s="3" t="s">
        <v>110</v>
      </c>
      <c r="AD75" s="5"/>
      <c r="AE75" s="6"/>
      <c r="AF75" s="3"/>
      <c r="AG75" s="6"/>
    </row>
    <row r="76" spans="1:33" ht="39" x14ac:dyDescent="0.25">
      <c r="A76" s="22" t="s">
        <v>111</v>
      </c>
      <c r="B76" s="65" t="s">
        <v>112</v>
      </c>
      <c r="C76" s="65"/>
      <c r="D76" s="65"/>
      <c r="E76" s="23" t="s">
        <v>30</v>
      </c>
      <c r="F76" s="31">
        <v>7.2700000000000004E-3</v>
      </c>
      <c r="G76" s="25">
        <v>142771.70000000001</v>
      </c>
      <c r="H76" s="25">
        <f t="shared" si="6"/>
        <v>1037.95</v>
      </c>
      <c r="I76" s="26"/>
      <c r="AB76" s="4"/>
      <c r="AC76" s="3" t="s">
        <v>112</v>
      </c>
      <c r="AD76" s="5"/>
      <c r="AE76" s="6"/>
      <c r="AF76" s="3"/>
      <c r="AG76" s="6"/>
    </row>
    <row r="77" spans="1:33" ht="51.75" x14ac:dyDescent="0.25">
      <c r="A77" s="22" t="s">
        <v>113</v>
      </c>
      <c r="B77" s="65" t="s">
        <v>32</v>
      </c>
      <c r="C77" s="65"/>
      <c r="D77" s="65"/>
      <c r="E77" s="23" t="s">
        <v>33</v>
      </c>
      <c r="F77" s="24">
        <v>13.086</v>
      </c>
      <c r="G77" s="25">
        <v>323.35000000000002</v>
      </c>
      <c r="H77" s="25">
        <f t="shared" si="6"/>
        <v>4231.3599999999997</v>
      </c>
      <c r="I77" s="26"/>
      <c r="AB77" s="4"/>
      <c r="AC77" s="3" t="s">
        <v>32</v>
      </c>
      <c r="AD77" s="5"/>
      <c r="AE77" s="6"/>
      <c r="AF77" s="3"/>
      <c r="AG77" s="6"/>
    </row>
    <row r="78" spans="1:33" x14ac:dyDescent="0.25">
      <c r="A78" s="22" t="s">
        <v>114</v>
      </c>
      <c r="B78" s="65" t="s">
        <v>115</v>
      </c>
      <c r="C78" s="65"/>
      <c r="D78" s="65"/>
      <c r="E78" s="23" t="s">
        <v>30</v>
      </c>
      <c r="F78" s="31">
        <v>7.2700000000000004E-3</v>
      </c>
      <c r="G78" s="25">
        <v>22090.14</v>
      </c>
      <c r="H78" s="25">
        <f t="shared" si="6"/>
        <v>160.6</v>
      </c>
      <c r="I78" s="26"/>
      <c r="AB78" s="4"/>
      <c r="AC78" s="3" t="s">
        <v>115</v>
      </c>
      <c r="AD78" s="5"/>
      <c r="AE78" s="6"/>
      <c r="AF78" s="3"/>
      <c r="AG78" s="6"/>
    </row>
    <row r="79" spans="1:33" ht="26.25" x14ac:dyDescent="0.25">
      <c r="A79" s="22" t="s">
        <v>116</v>
      </c>
      <c r="B79" s="65" t="s">
        <v>117</v>
      </c>
      <c r="C79" s="65"/>
      <c r="D79" s="65"/>
      <c r="E79" s="23" t="s">
        <v>30</v>
      </c>
      <c r="F79" s="31">
        <v>8.3000000000000001E-4</v>
      </c>
      <c r="G79" s="25">
        <v>16957.349999999999</v>
      </c>
      <c r="H79" s="25">
        <f t="shared" si="6"/>
        <v>14.07</v>
      </c>
      <c r="I79" s="26"/>
      <c r="AB79" s="4"/>
      <c r="AC79" s="3" t="s">
        <v>117</v>
      </c>
      <c r="AD79" s="5"/>
      <c r="AE79" s="6"/>
      <c r="AF79" s="3"/>
      <c r="AG79" s="6"/>
    </row>
    <row r="80" spans="1:33" x14ac:dyDescent="0.25">
      <c r="A80" s="22" t="s">
        <v>118</v>
      </c>
      <c r="B80" s="65" t="s">
        <v>119</v>
      </c>
      <c r="C80" s="65"/>
      <c r="D80" s="65"/>
      <c r="E80" s="23" t="s">
        <v>17</v>
      </c>
      <c r="F80" s="29">
        <v>8.3000000000000001E-3</v>
      </c>
      <c r="G80" s="25">
        <v>29923.5</v>
      </c>
      <c r="H80" s="25">
        <f t="shared" si="6"/>
        <v>248.37</v>
      </c>
      <c r="I80" s="26"/>
      <c r="AB80" s="4"/>
      <c r="AC80" s="3" t="s">
        <v>119</v>
      </c>
      <c r="AD80" s="5"/>
      <c r="AE80" s="6"/>
      <c r="AF80" s="3"/>
      <c r="AG80" s="6"/>
    </row>
    <row r="81" spans="1:33" x14ac:dyDescent="0.25">
      <c r="A81" s="22" t="s">
        <v>120</v>
      </c>
      <c r="B81" s="65" t="s">
        <v>121</v>
      </c>
      <c r="C81" s="65"/>
      <c r="D81" s="65"/>
      <c r="E81" s="23" t="s">
        <v>37</v>
      </c>
      <c r="F81" s="30">
        <v>5</v>
      </c>
      <c r="G81" s="25">
        <v>4881.17</v>
      </c>
      <c r="H81" s="25">
        <f t="shared" si="6"/>
        <v>24405.85</v>
      </c>
      <c r="I81" s="26"/>
      <c r="AB81" s="4"/>
      <c r="AC81" s="3" t="s">
        <v>121</v>
      </c>
      <c r="AD81" s="5"/>
      <c r="AE81" s="6"/>
      <c r="AF81" s="3"/>
      <c r="AG81" s="6"/>
    </row>
    <row r="82" spans="1:33" x14ac:dyDescent="0.25">
      <c r="A82" s="22" t="s">
        <v>122</v>
      </c>
      <c r="B82" s="65" t="s">
        <v>123</v>
      </c>
      <c r="C82" s="65"/>
      <c r="D82" s="65"/>
      <c r="E82" s="23" t="s">
        <v>17</v>
      </c>
      <c r="F82" s="24">
        <v>7.0000000000000001E-3</v>
      </c>
      <c r="G82" s="25">
        <v>1407816.67</v>
      </c>
      <c r="H82" s="25">
        <f t="shared" si="6"/>
        <v>9854.7199999999993</v>
      </c>
      <c r="I82" s="26"/>
      <c r="AB82" s="4"/>
      <c r="AC82" s="3" t="s">
        <v>123</v>
      </c>
      <c r="AD82" s="5"/>
      <c r="AE82" s="6"/>
      <c r="AF82" s="3"/>
      <c r="AG82" s="6"/>
    </row>
    <row r="83" spans="1:33" x14ac:dyDescent="0.25">
      <c r="A83" s="22" t="s">
        <v>124</v>
      </c>
      <c r="B83" s="65" t="s">
        <v>86</v>
      </c>
      <c r="C83" s="65"/>
      <c r="D83" s="65"/>
      <c r="E83" s="23" t="s">
        <v>17</v>
      </c>
      <c r="F83" s="28">
        <v>0.02</v>
      </c>
      <c r="G83" s="25">
        <v>2093010.51</v>
      </c>
      <c r="H83" s="25">
        <f t="shared" si="6"/>
        <v>41860.21</v>
      </c>
      <c r="I83" s="26"/>
      <c r="AB83" s="4"/>
      <c r="AC83" s="3" t="s">
        <v>86</v>
      </c>
      <c r="AD83" s="5"/>
      <c r="AE83" s="6"/>
      <c r="AF83" s="3"/>
      <c r="AG83" s="6"/>
    </row>
    <row r="84" spans="1:33" x14ac:dyDescent="0.25">
      <c r="A84" s="22" t="s">
        <v>125</v>
      </c>
      <c r="B84" s="65" t="s">
        <v>126</v>
      </c>
      <c r="C84" s="65"/>
      <c r="D84" s="65"/>
      <c r="E84" s="23" t="s">
        <v>33</v>
      </c>
      <c r="F84" s="31">
        <v>3.1519999999999999E-2</v>
      </c>
      <c r="G84" s="25">
        <v>601153.54</v>
      </c>
      <c r="H84" s="25">
        <f t="shared" si="6"/>
        <v>18948.36</v>
      </c>
      <c r="I84" s="26"/>
      <c r="AB84" s="4"/>
      <c r="AC84" s="3" t="s">
        <v>126</v>
      </c>
      <c r="AD84" s="5"/>
      <c r="AE84" s="6"/>
      <c r="AF84" s="3"/>
      <c r="AG84" s="6"/>
    </row>
    <row r="85" spans="1:33" x14ac:dyDescent="0.25">
      <c r="A85" s="22" t="s">
        <v>127</v>
      </c>
      <c r="B85" s="65" t="s">
        <v>128</v>
      </c>
      <c r="C85" s="65"/>
      <c r="D85" s="65"/>
      <c r="E85" s="23" t="s">
        <v>33</v>
      </c>
      <c r="F85" s="31">
        <v>0.16128000000000001</v>
      </c>
      <c r="G85" s="25">
        <v>205795.44</v>
      </c>
      <c r="H85" s="25">
        <f t="shared" si="6"/>
        <v>33190.69</v>
      </c>
      <c r="I85" s="26"/>
      <c r="AB85" s="4"/>
      <c r="AC85" s="3" t="s">
        <v>128</v>
      </c>
      <c r="AD85" s="5"/>
      <c r="AE85" s="6"/>
      <c r="AF85" s="3"/>
      <c r="AG85" s="6"/>
    </row>
    <row r="86" spans="1:33" x14ac:dyDescent="0.25">
      <c r="A86" s="22" t="s">
        <v>129</v>
      </c>
      <c r="B86" s="65" t="s">
        <v>130</v>
      </c>
      <c r="C86" s="65"/>
      <c r="D86" s="65"/>
      <c r="E86" s="23" t="s">
        <v>33</v>
      </c>
      <c r="F86" s="24">
        <v>0.16500000000000001</v>
      </c>
      <c r="G86" s="25">
        <v>219019.03</v>
      </c>
      <c r="H86" s="25">
        <f t="shared" si="6"/>
        <v>36138.14</v>
      </c>
      <c r="I86" s="26"/>
      <c r="AB86" s="4"/>
      <c r="AC86" s="3" t="s">
        <v>130</v>
      </c>
      <c r="AD86" s="5"/>
      <c r="AE86" s="6"/>
      <c r="AF86" s="3"/>
      <c r="AG86" s="6"/>
    </row>
    <row r="87" spans="1:33" x14ac:dyDescent="0.25">
      <c r="A87" s="22" t="s">
        <v>131</v>
      </c>
      <c r="B87" s="65" t="s">
        <v>132</v>
      </c>
      <c r="C87" s="65"/>
      <c r="D87" s="65"/>
      <c r="E87" s="23" t="s">
        <v>23</v>
      </c>
      <c r="F87" s="24">
        <v>0.189</v>
      </c>
      <c r="G87" s="25">
        <v>183370.39</v>
      </c>
      <c r="H87" s="25">
        <f t="shared" si="6"/>
        <v>34657</v>
      </c>
      <c r="I87" s="26"/>
      <c r="AB87" s="4"/>
      <c r="AC87" s="3" t="s">
        <v>132</v>
      </c>
      <c r="AD87" s="5"/>
      <c r="AE87" s="6"/>
      <c r="AF87" s="3"/>
      <c r="AG87" s="6"/>
    </row>
    <row r="88" spans="1:33" ht="26.25" x14ac:dyDescent="0.25">
      <c r="A88" s="22" t="s">
        <v>133</v>
      </c>
      <c r="B88" s="65" t="s">
        <v>134</v>
      </c>
      <c r="C88" s="65"/>
      <c r="D88" s="65"/>
      <c r="E88" s="23" t="s">
        <v>23</v>
      </c>
      <c r="F88" s="24">
        <v>0.105</v>
      </c>
      <c r="G88" s="25">
        <v>296180.52</v>
      </c>
      <c r="H88" s="25">
        <f t="shared" si="6"/>
        <v>31098.95</v>
      </c>
      <c r="I88" s="26"/>
      <c r="AB88" s="4"/>
      <c r="AC88" s="3" t="s">
        <v>134</v>
      </c>
      <c r="AD88" s="5"/>
      <c r="AE88" s="6"/>
      <c r="AF88" s="3"/>
      <c r="AG88" s="6"/>
    </row>
    <row r="89" spans="1:33" x14ac:dyDescent="0.25">
      <c r="A89" s="22" t="s">
        <v>135</v>
      </c>
      <c r="B89" s="65" t="s">
        <v>136</v>
      </c>
      <c r="C89" s="65"/>
      <c r="D89" s="65"/>
      <c r="E89" s="23" t="s">
        <v>33</v>
      </c>
      <c r="F89" s="29">
        <v>3.3999999999999998E-3</v>
      </c>
      <c r="G89" s="25">
        <v>300869</v>
      </c>
      <c r="H89" s="25">
        <f t="shared" si="6"/>
        <v>1022.95</v>
      </c>
      <c r="I89" s="26"/>
      <c r="AB89" s="4"/>
      <c r="AC89" s="3" t="s">
        <v>136</v>
      </c>
      <c r="AD89" s="5"/>
      <c r="AE89" s="6"/>
      <c r="AF89" s="3"/>
      <c r="AG89" s="6"/>
    </row>
    <row r="90" spans="1:33" x14ac:dyDescent="0.25">
      <c r="A90" s="22" t="s">
        <v>137</v>
      </c>
      <c r="B90" s="65" t="s">
        <v>138</v>
      </c>
      <c r="C90" s="65"/>
      <c r="D90" s="65"/>
      <c r="E90" s="23" t="s">
        <v>23</v>
      </c>
      <c r="F90" s="36">
        <v>0.1079851</v>
      </c>
      <c r="G90" s="25">
        <v>11751.81</v>
      </c>
      <c r="H90" s="25">
        <f t="shared" si="6"/>
        <v>1269.02</v>
      </c>
      <c r="I90" s="26"/>
      <c r="AB90" s="4"/>
      <c r="AC90" s="3" t="s">
        <v>138</v>
      </c>
      <c r="AD90" s="5"/>
      <c r="AE90" s="6"/>
      <c r="AF90" s="3"/>
      <c r="AG90" s="6"/>
    </row>
    <row r="91" spans="1:33" x14ac:dyDescent="0.25">
      <c r="A91" s="32"/>
      <c r="B91" s="69" t="s">
        <v>139</v>
      </c>
      <c r="C91" s="69"/>
      <c r="D91" s="69"/>
      <c r="E91" s="69"/>
      <c r="F91" s="69"/>
      <c r="G91" s="69"/>
      <c r="H91" s="33">
        <f>H75+H76+H77+H78+H79+H80+H81+H82+H83+H84+H85+H86+H87+H88+H89+H90</f>
        <v>238241.69</v>
      </c>
      <c r="I91" s="44"/>
      <c r="AB91" s="4"/>
      <c r="AC91" s="3"/>
      <c r="AD91" s="5"/>
      <c r="AE91" s="6" t="s">
        <v>139</v>
      </c>
      <c r="AF91" s="3"/>
      <c r="AG91" s="6"/>
    </row>
    <row r="92" spans="1:33" x14ac:dyDescent="0.25">
      <c r="A92" s="64" t="s">
        <v>140</v>
      </c>
      <c r="B92" s="64"/>
      <c r="C92" s="64"/>
      <c r="D92" s="64"/>
      <c r="E92" s="64"/>
      <c r="F92" s="64"/>
      <c r="G92" s="64"/>
      <c r="H92" s="64"/>
      <c r="I92" s="64"/>
      <c r="AB92" s="4" t="s">
        <v>140</v>
      </c>
      <c r="AC92" s="3"/>
      <c r="AD92" s="5"/>
      <c r="AE92" s="6"/>
      <c r="AF92" s="3"/>
      <c r="AG92" s="6"/>
    </row>
    <row r="93" spans="1:33" ht="26.25" x14ac:dyDescent="0.25">
      <c r="A93" s="22" t="s">
        <v>141</v>
      </c>
      <c r="B93" s="65" t="s">
        <v>142</v>
      </c>
      <c r="C93" s="65"/>
      <c r="D93" s="65"/>
      <c r="E93" s="23" t="s">
        <v>23</v>
      </c>
      <c r="F93" s="27">
        <v>3.8</v>
      </c>
      <c r="G93" s="25">
        <v>86973.19</v>
      </c>
      <c r="H93" s="25">
        <f t="shared" ref="H93:H94" si="7">F93*G93</f>
        <v>330498.12</v>
      </c>
      <c r="I93" s="26"/>
      <c r="AB93" s="4"/>
      <c r="AC93" s="3" t="s">
        <v>142</v>
      </c>
      <c r="AD93" s="5"/>
      <c r="AE93" s="6"/>
      <c r="AF93" s="3"/>
      <c r="AG93" s="6"/>
    </row>
    <row r="94" spans="1:33" x14ac:dyDescent="0.25">
      <c r="A94" s="22" t="s">
        <v>143</v>
      </c>
      <c r="B94" s="65" t="s">
        <v>144</v>
      </c>
      <c r="C94" s="65"/>
      <c r="D94" s="65"/>
      <c r="E94" s="23" t="s">
        <v>23</v>
      </c>
      <c r="F94" s="27">
        <v>3.8</v>
      </c>
      <c r="G94" s="25">
        <v>18096.97</v>
      </c>
      <c r="H94" s="25">
        <f t="shared" si="7"/>
        <v>68768.490000000005</v>
      </c>
      <c r="I94" s="26"/>
      <c r="AB94" s="4"/>
      <c r="AC94" s="3" t="s">
        <v>144</v>
      </c>
      <c r="AD94" s="5"/>
      <c r="AE94" s="6"/>
      <c r="AF94" s="3"/>
      <c r="AG94" s="6"/>
    </row>
    <row r="95" spans="1:33" x14ac:dyDescent="0.25">
      <c r="A95" s="32"/>
      <c r="B95" s="69" t="s">
        <v>145</v>
      </c>
      <c r="C95" s="69"/>
      <c r="D95" s="69"/>
      <c r="E95" s="69"/>
      <c r="F95" s="69"/>
      <c r="G95" s="69"/>
      <c r="H95" s="33">
        <f>H93+H94</f>
        <v>399266.61</v>
      </c>
      <c r="I95" s="34"/>
      <c r="AB95" s="4"/>
      <c r="AC95" s="3"/>
      <c r="AD95" s="5"/>
      <c r="AE95" s="6" t="s">
        <v>145</v>
      </c>
      <c r="AF95" s="3"/>
      <c r="AG95" s="6"/>
    </row>
    <row r="96" spans="1:33" x14ac:dyDescent="0.25">
      <c r="A96" s="64" t="s">
        <v>146</v>
      </c>
      <c r="B96" s="64"/>
      <c r="C96" s="64"/>
      <c r="D96" s="64"/>
      <c r="E96" s="64"/>
      <c r="F96" s="64"/>
      <c r="G96" s="64"/>
      <c r="H96" s="64"/>
      <c r="I96" s="64"/>
      <c r="AB96" s="4" t="s">
        <v>146</v>
      </c>
      <c r="AC96" s="3"/>
      <c r="AD96" s="5"/>
      <c r="AE96" s="6"/>
      <c r="AF96" s="3"/>
      <c r="AG96" s="6"/>
    </row>
    <row r="97" spans="1:33" ht="39" x14ac:dyDescent="0.25">
      <c r="A97" s="22" t="s">
        <v>147</v>
      </c>
      <c r="B97" s="65" t="s">
        <v>148</v>
      </c>
      <c r="C97" s="65"/>
      <c r="D97" s="65"/>
      <c r="E97" s="23" t="s">
        <v>149</v>
      </c>
      <c r="F97" s="27">
        <v>2.4</v>
      </c>
      <c r="G97" s="25">
        <v>27839.43</v>
      </c>
      <c r="H97" s="25">
        <f t="shared" ref="H97:H99" si="8">F97*G97</f>
        <v>66814.63</v>
      </c>
      <c r="I97" s="26"/>
      <c r="AB97" s="4"/>
      <c r="AC97" s="3" t="s">
        <v>148</v>
      </c>
      <c r="AD97" s="5"/>
      <c r="AE97" s="6"/>
      <c r="AF97" s="3"/>
      <c r="AG97" s="6"/>
    </row>
    <row r="98" spans="1:33" ht="26.25" x14ac:dyDescent="0.25">
      <c r="A98" s="22" t="s">
        <v>150</v>
      </c>
      <c r="B98" s="65" t="s">
        <v>151</v>
      </c>
      <c r="C98" s="65"/>
      <c r="D98" s="65"/>
      <c r="E98" s="23" t="s">
        <v>149</v>
      </c>
      <c r="F98" s="27">
        <v>1.2</v>
      </c>
      <c r="G98" s="25">
        <v>242724</v>
      </c>
      <c r="H98" s="25">
        <f t="shared" si="8"/>
        <v>291268.8</v>
      </c>
      <c r="I98" s="26"/>
      <c r="AB98" s="4"/>
      <c r="AC98" s="3" t="s">
        <v>151</v>
      </c>
      <c r="AD98" s="5"/>
      <c r="AE98" s="6"/>
      <c r="AF98" s="3"/>
      <c r="AG98" s="6"/>
    </row>
    <row r="99" spans="1:33" ht="26.25" x14ac:dyDescent="0.25">
      <c r="A99" s="22" t="s">
        <v>152</v>
      </c>
      <c r="B99" s="65" t="s">
        <v>153</v>
      </c>
      <c r="C99" s="65"/>
      <c r="D99" s="65"/>
      <c r="E99" s="23" t="s">
        <v>149</v>
      </c>
      <c r="F99" s="27">
        <v>1.2</v>
      </c>
      <c r="G99" s="25">
        <v>130065.9</v>
      </c>
      <c r="H99" s="25">
        <f t="shared" si="8"/>
        <v>156079.07999999999</v>
      </c>
      <c r="I99" s="26"/>
      <c r="AB99" s="4"/>
      <c r="AC99" s="3" t="s">
        <v>153</v>
      </c>
      <c r="AD99" s="5"/>
      <c r="AE99" s="6"/>
      <c r="AF99" s="3"/>
      <c r="AG99" s="6"/>
    </row>
    <row r="100" spans="1:33" x14ac:dyDescent="0.25">
      <c r="A100" s="32"/>
      <c r="B100" s="69" t="s">
        <v>154</v>
      </c>
      <c r="C100" s="69"/>
      <c r="D100" s="69"/>
      <c r="E100" s="69"/>
      <c r="F100" s="69"/>
      <c r="G100" s="69"/>
      <c r="H100" s="33">
        <f>H97+H98+H99</f>
        <v>514162.51</v>
      </c>
      <c r="I100" s="44"/>
      <c r="AB100" s="4"/>
      <c r="AC100" s="3"/>
      <c r="AD100" s="5"/>
      <c r="AE100" s="6" t="s">
        <v>154</v>
      </c>
      <c r="AF100" s="3"/>
      <c r="AG100" s="6"/>
    </row>
    <row r="101" spans="1:33" x14ac:dyDescent="0.25">
      <c r="A101" s="64" t="s">
        <v>155</v>
      </c>
      <c r="B101" s="64"/>
      <c r="C101" s="64"/>
      <c r="D101" s="64"/>
      <c r="E101" s="64"/>
      <c r="F101" s="64"/>
      <c r="G101" s="64"/>
      <c r="H101" s="64"/>
      <c r="I101" s="64"/>
      <c r="AB101" s="4" t="s">
        <v>155</v>
      </c>
      <c r="AC101" s="3"/>
      <c r="AD101" s="5"/>
      <c r="AE101" s="6"/>
      <c r="AF101" s="3"/>
      <c r="AG101" s="6"/>
    </row>
    <row r="102" spans="1:33" x14ac:dyDescent="0.25">
      <c r="A102" s="22" t="s">
        <v>156</v>
      </c>
      <c r="B102" s="65" t="s">
        <v>157</v>
      </c>
      <c r="C102" s="65"/>
      <c r="D102" s="65"/>
      <c r="E102" s="23" t="s">
        <v>17</v>
      </c>
      <c r="F102" s="31">
        <v>0.31103999999999998</v>
      </c>
      <c r="G102" s="25">
        <v>2183516.09</v>
      </c>
      <c r="H102" s="25">
        <f t="shared" ref="H102:H103" si="9">F102*G102</f>
        <v>679160.84</v>
      </c>
      <c r="I102" s="26"/>
      <c r="AB102" s="4"/>
      <c r="AC102" s="3" t="s">
        <v>157</v>
      </c>
      <c r="AD102" s="5"/>
      <c r="AE102" s="6"/>
      <c r="AF102" s="3"/>
      <c r="AG102" s="6"/>
    </row>
    <row r="103" spans="1:33" x14ac:dyDescent="0.25">
      <c r="A103" s="22" t="s">
        <v>158</v>
      </c>
      <c r="B103" s="65" t="s">
        <v>159</v>
      </c>
      <c r="C103" s="65"/>
      <c r="D103" s="65"/>
      <c r="E103" s="23" t="s">
        <v>40</v>
      </c>
      <c r="F103" s="30">
        <v>95</v>
      </c>
      <c r="G103" s="25">
        <v>40398.35</v>
      </c>
      <c r="H103" s="25">
        <f t="shared" si="9"/>
        <v>3837843.25</v>
      </c>
      <c r="I103" s="26"/>
      <c r="AB103" s="4"/>
      <c r="AC103" s="3" t="s">
        <v>159</v>
      </c>
      <c r="AD103" s="5"/>
      <c r="AE103" s="6"/>
      <c r="AF103" s="3"/>
      <c r="AG103" s="6"/>
    </row>
    <row r="104" spans="1:33" x14ac:dyDescent="0.25">
      <c r="A104" s="32"/>
      <c r="B104" s="69" t="s">
        <v>160</v>
      </c>
      <c r="C104" s="69"/>
      <c r="D104" s="69"/>
      <c r="E104" s="69"/>
      <c r="F104" s="69"/>
      <c r="G104" s="69"/>
      <c r="H104" s="33">
        <f>H102+H103</f>
        <v>4517004.09</v>
      </c>
      <c r="I104" s="34"/>
      <c r="AB104" s="4"/>
      <c r="AC104" s="3"/>
      <c r="AD104" s="5"/>
      <c r="AE104" s="6" t="s">
        <v>160</v>
      </c>
      <c r="AF104" s="3"/>
      <c r="AG104" s="6"/>
    </row>
    <row r="105" spans="1:33" x14ac:dyDescent="0.25">
      <c r="A105" s="64" t="s">
        <v>161</v>
      </c>
      <c r="B105" s="64"/>
      <c r="C105" s="64"/>
      <c r="D105" s="64"/>
      <c r="E105" s="64"/>
      <c r="F105" s="64"/>
      <c r="G105" s="64"/>
      <c r="H105" s="64"/>
      <c r="I105" s="64"/>
      <c r="AB105" s="4" t="s">
        <v>161</v>
      </c>
      <c r="AC105" s="3"/>
      <c r="AD105" s="5"/>
      <c r="AE105" s="6"/>
      <c r="AF105" s="3"/>
      <c r="AG105" s="6"/>
    </row>
    <row r="106" spans="1:33" x14ac:dyDescent="0.25">
      <c r="A106" s="22" t="s">
        <v>162</v>
      </c>
      <c r="B106" s="65" t="s">
        <v>121</v>
      </c>
      <c r="C106" s="65"/>
      <c r="D106" s="65"/>
      <c r="E106" s="23" t="s">
        <v>37</v>
      </c>
      <c r="F106" s="24">
        <v>1.1879999999999999</v>
      </c>
      <c r="G106" s="25">
        <v>4881.1000000000004</v>
      </c>
      <c r="H106" s="25">
        <f t="shared" ref="H106:H110" si="10">F106*G106</f>
        <v>5798.75</v>
      </c>
      <c r="I106" s="26"/>
      <c r="AB106" s="4"/>
      <c r="AC106" s="3" t="s">
        <v>121</v>
      </c>
      <c r="AD106" s="5"/>
      <c r="AE106" s="6"/>
      <c r="AF106" s="3"/>
      <c r="AG106" s="6"/>
    </row>
    <row r="107" spans="1:33" ht="39" x14ac:dyDescent="0.25">
      <c r="A107" s="22" t="s">
        <v>163</v>
      </c>
      <c r="B107" s="65" t="s">
        <v>164</v>
      </c>
      <c r="C107" s="65"/>
      <c r="D107" s="65"/>
      <c r="E107" s="23" t="s">
        <v>37</v>
      </c>
      <c r="F107" s="28">
        <v>17.28</v>
      </c>
      <c r="G107" s="25">
        <v>42406.64</v>
      </c>
      <c r="H107" s="25">
        <f t="shared" si="10"/>
        <v>732786.74</v>
      </c>
      <c r="I107" s="26"/>
      <c r="AB107" s="4"/>
      <c r="AC107" s="3" t="s">
        <v>164</v>
      </c>
      <c r="AD107" s="5"/>
      <c r="AE107" s="6"/>
      <c r="AF107" s="3"/>
      <c r="AG107" s="6"/>
    </row>
    <row r="108" spans="1:33" ht="26.25" x14ac:dyDescent="0.25">
      <c r="A108" s="22" t="s">
        <v>165</v>
      </c>
      <c r="B108" s="65" t="s">
        <v>84</v>
      </c>
      <c r="C108" s="65"/>
      <c r="D108" s="65"/>
      <c r="E108" s="23" t="s">
        <v>23</v>
      </c>
      <c r="F108" s="24">
        <v>2.9159999999999999</v>
      </c>
      <c r="G108" s="25">
        <v>11671.72</v>
      </c>
      <c r="H108" s="25">
        <f t="shared" si="10"/>
        <v>34034.74</v>
      </c>
      <c r="I108" s="26"/>
      <c r="AB108" s="4"/>
      <c r="AC108" s="3" t="s">
        <v>84</v>
      </c>
      <c r="AD108" s="5"/>
      <c r="AE108" s="6"/>
      <c r="AF108" s="3"/>
      <c r="AG108" s="6"/>
    </row>
    <row r="109" spans="1:33" x14ac:dyDescent="0.25">
      <c r="A109" s="22" t="s">
        <v>166</v>
      </c>
      <c r="B109" s="65" t="s">
        <v>167</v>
      </c>
      <c r="C109" s="65"/>
      <c r="D109" s="65"/>
      <c r="E109" s="23" t="s">
        <v>23</v>
      </c>
      <c r="F109" s="27">
        <v>2.7</v>
      </c>
      <c r="G109" s="25">
        <v>538694.19999999995</v>
      </c>
      <c r="H109" s="25">
        <f t="shared" si="10"/>
        <v>1454474.34</v>
      </c>
      <c r="I109" s="26"/>
      <c r="AB109" s="4"/>
      <c r="AC109" s="3" t="s">
        <v>167</v>
      </c>
      <c r="AD109" s="5"/>
      <c r="AE109" s="6"/>
      <c r="AF109" s="3"/>
      <c r="AG109" s="6"/>
    </row>
    <row r="110" spans="1:33" x14ac:dyDescent="0.25">
      <c r="A110" s="22" t="s">
        <v>168</v>
      </c>
      <c r="B110" s="65" t="s">
        <v>169</v>
      </c>
      <c r="C110" s="65"/>
      <c r="D110" s="65"/>
      <c r="E110" s="23" t="s">
        <v>40</v>
      </c>
      <c r="F110" s="30">
        <v>9</v>
      </c>
      <c r="G110" s="25"/>
      <c r="H110" s="25">
        <f t="shared" si="10"/>
        <v>0</v>
      </c>
      <c r="I110" s="26"/>
      <c r="AB110" s="4"/>
      <c r="AC110" s="3" t="s">
        <v>169</v>
      </c>
      <c r="AD110" s="5"/>
      <c r="AE110" s="6"/>
      <c r="AF110" s="3"/>
      <c r="AG110" s="6"/>
    </row>
    <row r="111" spans="1:33" x14ac:dyDescent="0.25">
      <c r="A111" s="32"/>
      <c r="B111" s="69" t="s">
        <v>170</v>
      </c>
      <c r="C111" s="69"/>
      <c r="D111" s="69"/>
      <c r="E111" s="69"/>
      <c r="F111" s="69"/>
      <c r="G111" s="69"/>
      <c r="H111" s="33">
        <f>H106+H107+H108+H109+H110</f>
        <v>2227094.5699999998</v>
      </c>
      <c r="I111" s="44"/>
      <c r="AB111" s="4"/>
      <c r="AC111" s="3"/>
      <c r="AD111" s="5"/>
      <c r="AE111" s="6" t="s">
        <v>170</v>
      </c>
      <c r="AF111" s="3"/>
      <c r="AG111" s="6"/>
    </row>
    <row r="112" spans="1:33" x14ac:dyDescent="0.25">
      <c r="A112" s="64" t="s">
        <v>171</v>
      </c>
      <c r="B112" s="64"/>
      <c r="C112" s="64"/>
      <c r="D112" s="64"/>
      <c r="E112" s="64"/>
      <c r="F112" s="64"/>
      <c r="G112" s="64"/>
      <c r="H112" s="64"/>
      <c r="I112" s="64"/>
      <c r="AB112" s="4" t="s">
        <v>171</v>
      </c>
      <c r="AC112" s="3"/>
      <c r="AD112" s="5"/>
      <c r="AE112" s="6"/>
      <c r="AF112" s="3"/>
      <c r="AG112" s="6"/>
    </row>
    <row r="113" spans="1:42" x14ac:dyDescent="0.25">
      <c r="A113" s="22" t="s">
        <v>172</v>
      </c>
      <c r="B113" s="65" t="s">
        <v>173</v>
      </c>
      <c r="C113" s="65"/>
      <c r="D113" s="65"/>
      <c r="E113" s="23" t="s">
        <v>40</v>
      </c>
      <c r="F113" s="30">
        <v>1</v>
      </c>
      <c r="G113" s="25">
        <v>126546.47</v>
      </c>
      <c r="H113" s="25">
        <v>126546.47</v>
      </c>
      <c r="I113" s="26"/>
      <c r="AB113" s="4"/>
      <c r="AC113" s="3" t="s">
        <v>173</v>
      </c>
      <c r="AD113" s="5"/>
      <c r="AE113" s="6"/>
      <c r="AF113" s="3"/>
      <c r="AG113" s="6"/>
    </row>
    <row r="114" spans="1:42" x14ac:dyDescent="0.25">
      <c r="A114" s="32"/>
      <c r="B114" s="69" t="s">
        <v>174</v>
      </c>
      <c r="C114" s="69"/>
      <c r="D114" s="69"/>
      <c r="E114" s="69"/>
      <c r="F114" s="69"/>
      <c r="G114" s="69"/>
      <c r="H114" s="33">
        <v>126546.47</v>
      </c>
      <c r="I114" s="34"/>
      <c r="AB114" s="4"/>
      <c r="AC114" s="3"/>
      <c r="AD114" s="5"/>
      <c r="AE114" s="6" t="s">
        <v>174</v>
      </c>
      <c r="AF114" s="3"/>
      <c r="AG114" s="6"/>
    </row>
    <row r="115" spans="1:42" x14ac:dyDescent="0.25">
      <c r="A115" s="32"/>
      <c r="B115" s="69" t="s">
        <v>175</v>
      </c>
      <c r="C115" s="69"/>
      <c r="D115" s="69"/>
      <c r="E115" s="69"/>
      <c r="F115" s="69"/>
      <c r="G115" s="69"/>
      <c r="H115" s="33">
        <f>H114+H111+H104+H100+H95+H91+H73+H70+H66+H59+H54+H48</f>
        <v>53238978.840000004</v>
      </c>
      <c r="I115" s="34"/>
      <c r="AH115" s="6" t="s">
        <v>175</v>
      </c>
      <c r="AI115" s="6" t="s">
        <v>4</v>
      </c>
      <c r="AJ115" s="6" t="s">
        <v>4</v>
      </c>
      <c r="AK115" s="6" t="s">
        <v>4</v>
      </c>
      <c r="AL115" s="6" t="s">
        <v>4</v>
      </c>
      <c r="AM115" s="6" t="s">
        <v>4</v>
      </c>
      <c r="AP115" s="43"/>
    </row>
    <row r="116" spans="1:42" x14ac:dyDescent="0.25">
      <c r="A116" s="32"/>
      <c r="B116" s="70" t="s">
        <v>182</v>
      </c>
      <c r="C116" s="70"/>
      <c r="D116" s="70"/>
      <c r="E116" s="70"/>
      <c r="F116" s="70"/>
      <c r="G116" s="70"/>
      <c r="H116" s="35">
        <f>H115*20%</f>
        <v>10647795.77</v>
      </c>
      <c r="I116" s="34"/>
      <c r="AH116" s="6"/>
      <c r="AI116" s="6"/>
      <c r="AJ116" s="6"/>
      <c r="AK116" s="6"/>
      <c r="AL116" s="6"/>
      <c r="AM116" s="6"/>
      <c r="AN116" s="3" t="s">
        <v>176</v>
      </c>
    </row>
    <row r="117" spans="1:42" x14ac:dyDescent="0.25">
      <c r="A117" s="32"/>
      <c r="B117" s="69" t="s">
        <v>70</v>
      </c>
      <c r="C117" s="69"/>
      <c r="D117" s="69"/>
      <c r="E117" s="69"/>
      <c r="F117" s="69"/>
      <c r="G117" s="69"/>
      <c r="H117" s="33">
        <f>H115+H116</f>
        <v>63886774.609999999</v>
      </c>
      <c r="I117" s="33"/>
      <c r="AH117" s="6"/>
      <c r="AI117" s="6"/>
      <c r="AJ117" s="6"/>
      <c r="AK117" s="6"/>
      <c r="AL117" s="6"/>
      <c r="AM117" s="6"/>
      <c r="AN117" s="3"/>
      <c r="AO117" s="6" t="s">
        <v>70</v>
      </c>
    </row>
    <row r="118" spans="1:42" ht="15" customHeight="1" x14ac:dyDescent="0.25">
      <c r="A118" s="9"/>
      <c r="B118" s="7"/>
      <c r="C118" s="7"/>
      <c r="D118" s="7"/>
      <c r="E118" s="7"/>
      <c r="F118" s="7"/>
      <c r="G118" s="7"/>
      <c r="H118" s="7"/>
      <c r="I118" s="7"/>
    </row>
    <row r="119" spans="1:42" ht="15" customHeight="1" x14ac:dyDescent="0.25">
      <c r="A119" s="9"/>
      <c r="B119" s="7"/>
      <c r="C119" s="7"/>
      <c r="D119" s="7"/>
      <c r="E119" s="7"/>
      <c r="F119" s="7"/>
      <c r="G119" s="7"/>
      <c r="H119" s="7"/>
      <c r="I119" s="7"/>
    </row>
    <row r="120" spans="1:42" ht="15" customHeight="1" x14ac:dyDescent="0.25">
      <c r="A120" s="7"/>
      <c r="B120" s="37" t="s">
        <v>177</v>
      </c>
      <c r="C120" s="38"/>
      <c r="D120" s="39"/>
      <c r="E120" s="39"/>
      <c r="F120" s="39"/>
      <c r="G120" s="39"/>
      <c r="H120" s="37"/>
      <c r="I120" s="39"/>
    </row>
    <row r="121" spans="1:42" x14ac:dyDescent="0.25">
      <c r="A121" s="9"/>
      <c r="B121" s="40"/>
      <c r="C121" s="71" t="s">
        <v>178</v>
      </c>
      <c r="D121" s="71"/>
      <c r="E121" s="71"/>
      <c r="F121" s="71"/>
      <c r="G121" s="71"/>
      <c r="H121" s="71"/>
      <c r="I121" s="41"/>
    </row>
    <row r="122" spans="1:42" x14ac:dyDescent="0.25">
      <c r="A122" s="9"/>
      <c r="B122" s="10"/>
      <c r="C122" s="10"/>
      <c r="D122" s="10"/>
      <c r="E122" s="10"/>
      <c r="F122" s="10"/>
      <c r="G122" s="10"/>
      <c r="H122" s="10"/>
      <c r="I122" s="7"/>
    </row>
    <row r="123" spans="1:42" ht="15" customHeight="1" x14ac:dyDescent="0.25">
      <c r="A123" s="7"/>
      <c r="B123" s="37" t="s">
        <v>179</v>
      </c>
      <c r="C123" s="38"/>
      <c r="D123" s="7"/>
      <c r="E123" s="7"/>
      <c r="F123" s="42"/>
      <c r="G123" s="42"/>
      <c r="H123" s="37"/>
      <c r="I123" s="7"/>
    </row>
    <row r="124" spans="1:42" x14ac:dyDescent="0.25">
      <c r="A124" s="9"/>
      <c r="B124" s="10"/>
      <c r="C124" s="71" t="s">
        <v>178</v>
      </c>
      <c r="D124" s="71"/>
      <c r="E124" s="71"/>
      <c r="F124" s="71"/>
      <c r="G124" s="71"/>
      <c r="H124" s="71"/>
      <c r="I124" s="7"/>
    </row>
  </sheetData>
  <mergeCells count="119">
    <mergeCell ref="B115:G115"/>
    <mergeCell ref="B116:G116"/>
    <mergeCell ref="B117:G117"/>
    <mergeCell ref="C121:H121"/>
    <mergeCell ref="C124:H124"/>
    <mergeCell ref="A112:I112"/>
    <mergeCell ref="B113:D113"/>
    <mergeCell ref="B114:G114"/>
    <mergeCell ref="B109:D109"/>
    <mergeCell ref="B110:D110"/>
    <mergeCell ref="B111:G111"/>
    <mergeCell ref="A105:I105"/>
    <mergeCell ref="B106:D106"/>
    <mergeCell ref="B107:D107"/>
    <mergeCell ref="B108:D108"/>
    <mergeCell ref="A101:I101"/>
    <mergeCell ref="B102:D102"/>
    <mergeCell ref="B103:D103"/>
    <mergeCell ref="B104:G104"/>
    <mergeCell ref="B98:D98"/>
    <mergeCell ref="B99:D99"/>
    <mergeCell ref="B100:G100"/>
    <mergeCell ref="B95:G95"/>
    <mergeCell ref="A96:I96"/>
    <mergeCell ref="B97:D97"/>
    <mergeCell ref="A92:I92"/>
    <mergeCell ref="B93:D93"/>
    <mergeCell ref="B94:D94"/>
    <mergeCell ref="B87:D87"/>
    <mergeCell ref="B88:D88"/>
    <mergeCell ref="B89:D89"/>
    <mergeCell ref="B90:D90"/>
    <mergeCell ref="B91:G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A74:I74"/>
    <mergeCell ref="B75:D75"/>
    <mergeCell ref="B76:D76"/>
    <mergeCell ref="A71:I71"/>
    <mergeCell ref="B72:D72"/>
    <mergeCell ref="B73:G73"/>
    <mergeCell ref="A67:I67"/>
    <mergeCell ref="B68:D68"/>
    <mergeCell ref="B69:D69"/>
    <mergeCell ref="B70:G70"/>
    <mergeCell ref="B63:D63"/>
    <mergeCell ref="B64:D64"/>
    <mergeCell ref="B65:D65"/>
    <mergeCell ref="B66:G66"/>
    <mergeCell ref="A60:I60"/>
    <mergeCell ref="B61:D61"/>
    <mergeCell ref="B62:D62"/>
    <mergeCell ref="A55:I55"/>
    <mergeCell ref="B56:D56"/>
    <mergeCell ref="B57:D57"/>
    <mergeCell ref="B58:D58"/>
    <mergeCell ref="B59:G59"/>
    <mergeCell ref="B52:D52"/>
    <mergeCell ref="B53:D53"/>
    <mergeCell ref="B54:G54"/>
    <mergeCell ref="A49:I49"/>
    <mergeCell ref="B50:D50"/>
    <mergeCell ref="B51:D51"/>
    <mergeCell ref="B44:D44"/>
    <mergeCell ref="B45:D45"/>
    <mergeCell ref="A46:I46"/>
    <mergeCell ref="B47:D47"/>
    <mergeCell ref="B48:G48"/>
    <mergeCell ref="B39:D39"/>
    <mergeCell ref="B40:D40"/>
    <mergeCell ref="B41:D41"/>
    <mergeCell ref="B42:D42"/>
    <mergeCell ref="A43:I43"/>
    <mergeCell ref="A34:I34"/>
    <mergeCell ref="B35:D35"/>
    <mergeCell ref="B36:D36"/>
    <mergeCell ref="B37:D37"/>
    <mergeCell ref="B38:D38"/>
    <mergeCell ref="B29:D29"/>
    <mergeCell ref="A30:I30"/>
    <mergeCell ref="B31:D31"/>
    <mergeCell ref="B32:D32"/>
    <mergeCell ref="B33:D33"/>
    <mergeCell ref="B24:D24"/>
    <mergeCell ref="B25:D25"/>
    <mergeCell ref="B26:D26"/>
    <mergeCell ref="A27:I27"/>
    <mergeCell ref="B28:D28"/>
    <mergeCell ref="H19:H20"/>
    <mergeCell ref="I19:I20"/>
    <mergeCell ref="B21:D21"/>
    <mergeCell ref="A22:I22"/>
    <mergeCell ref="B23:D23"/>
    <mergeCell ref="A19:A20"/>
    <mergeCell ref="B19:D20"/>
    <mergeCell ref="E19:E20"/>
    <mergeCell ref="F19:F20"/>
    <mergeCell ref="G19:G20"/>
    <mergeCell ref="A8:B8"/>
    <mergeCell ref="H8:I8"/>
    <mergeCell ref="A14:I14"/>
    <mergeCell ref="A16:I16"/>
    <mergeCell ref="A17:I17"/>
    <mergeCell ref="H5:I5"/>
    <mergeCell ref="A6:C6"/>
    <mergeCell ref="H6:I6"/>
    <mergeCell ref="A7:C7"/>
    <mergeCell ref="H7:I7"/>
    <mergeCell ref="A11:D11"/>
    <mergeCell ref="A12:D12"/>
    <mergeCell ref="A13:G13"/>
  </mergeCells>
  <pageMargins left="0.78740155696868896" right="0.31496062874794001" top="0.31496062874794001" bottom="0.31496062874794001" header="0.19685038924217199" footer="0.19685038924217199"/>
  <pageSetup paperSize="9" scale="5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контракта - Смета контрак</vt:lpstr>
      <vt:lpstr>'Смета контракта - Смета контрак'!Заголовки_для_печати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Шацкая Юлия Дамировна</dc:creator>
  <cp:lastModifiedBy>Юлия Владимировна</cp:lastModifiedBy>
  <cp:lastPrinted>2022-06-23T07:54:21Z</cp:lastPrinted>
  <dcterms:created xsi:type="dcterms:W3CDTF">2020-09-30T08:50:27Z</dcterms:created>
  <dcterms:modified xsi:type="dcterms:W3CDTF">2025-02-25T03:10:22Z</dcterms:modified>
</cp:coreProperties>
</file>