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0" windowWidth="29040" windowHeight="15720" tabRatio="860"/>
  </bookViews>
  <sheets>
    <sheet name="ВР-02-01-03 изм.3" sheetId="3" r:id="rId1"/>
  </sheets>
  <definedNames>
    <definedName name="_xlnm.Print_Area" localSheetId="0">'ВР-02-01-03 изм.3'!$A$1:$F$101</definedName>
  </definedNames>
  <calcPr calcId="145621" iterateCount="1"/>
</workbook>
</file>

<file path=xl/calcChain.xml><?xml version="1.0" encoding="utf-8"?>
<calcChain xmlns="http://schemas.openxmlformats.org/spreadsheetml/2006/main">
  <c r="D78" i="3" l="1"/>
  <c r="D15" i="3"/>
  <c r="D18" i="3"/>
  <c r="H12" i="3"/>
  <c r="D17" i="3"/>
  <c r="D16" i="3" l="1"/>
  <c r="D36" i="3"/>
  <c r="D94" i="3" l="1"/>
  <c r="H8" i="3" l="1"/>
  <c r="H9" i="3" s="1"/>
  <c r="I9" i="3" l="1"/>
  <c r="H10" i="3" s="1"/>
  <c r="H11" i="3" s="1"/>
</calcChain>
</file>

<file path=xl/comments1.xml><?xml version="1.0" encoding="utf-8"?>
<comments xmlns="http://schemas.openxmlformats.org/spreadsheetml/2006/main">
  <authors>
    <author>1</author>
  </authors>
  <commentList>
    <comment ref="F43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добавил 6-ой колодец. Пересчитать объемы изходя из этого количества</t>
        </r>
      </text>
    </comment>
  </commentList>
</comments>
</file>

<file path=xl/sharedStrings.xml><?xml version="1.0" encoding="utf-8"?>
<sst xmlns="http://schemas.openxmlformats.org/spreadsheetml/2006/main" count="208" uniqueCount="144">
  <si>
    <t>м</t>
  </si>
  <si>
    <t>Укладка песчаного слоя 10см</t>
  </si>
  <si>
    <t>Равнение и утрамбовка грейдером крупнофракционного слоя</t>
  </si>
  <si>
    <t>Укладка мелкофракционного щебеночного слоя 10см фракция 5-20мм</t>
  </si>
  <si>
    <t>Равнение и утрамбовка грейдером мелкофракционного слоя</t>
  </si>
  <si>
    <t>п.м.</t>
  </si>
  <si>
    <t>Розлив вяжущих материалов расход 0,75 кг/м2</t>
  </si>
  <si>
    <t>т</t>
  </si>
  <si>
    <t>шт</t>
  </si>
  <si>
    <t>Кол-во</t>
  </si>
  <si>
    <t>п.м</t>
  </si>
  <si>
    <t>Люк с обечайкой (чугун) тип Т</t>
  </si>
  <si>
    <t>Задвижка с обрезиненным клином Ду 150мм</t>
  </si>
  <si>
    <t>Фланец плоский Ду 150 Ру10</t>
  </si>
  <si>
    <t>Задвижка с обрезиненным клином Ду 100мм</t>
  </si>
  <si>
    <t>Задвижка с обрезиненным клином Ду 50мм</t>
  </si>
  <si>
    <t>Фланец плоский Ду 50 Ру10</t>
  </si>
  <si>
    <t>Фланец расточенный Ру10 под ПНД втулку 160мм</t>
  </si>
  <si>
    <t>муфта электросварная ПНД 160 мм SDR 17 ПЭ 100</t>
  </si>
  <si>
    <t>Обратная засыпка траншеи экскаватором</t>
  </si>
  <si>
    <t>Наименование работ</t>
  </si>
  <si>
    <t>Объёмы работ</t>
  </si>
  <si>
    <t>ед-изм.</t>
  </si>
  <si>
    <r>
      <t>м</t>
    </r>
    <r>
      <rPr>
        <vertAlign val="superscript"/>
        <sz val="12"/>
        <rFont val="Liberation Serif"/>
        <family val="1"/>
        <charset val="204"/>
      </rPr>
      <t>3</t>
    </r>
  </si>
  <si>
    <t>№ п/п</t>
  </si>
  <si>
    <r>
      <t>м</t>
    </r>
    <r>
      <rPr>
        <vertAlign val="superscript"/>
        <sz val="12"/>
        <rFont val="Liberation Serif"/>
        <family val="1"/>
        <charset val="204"/>
      </rPr>
      <t>2</t>
    </r>
  </si>
  <si>
    <t>Электросварная муфта ПНД 110 мм sdr11 ПЭ 100</t>
  </si>
  <si>
    <t>Электросварная муфта ПНД 63 мм sdr11 ПЭ 100</t>
  </si>
  <si>
    <t>Расчет объемов работ и расхода материалов. Формулы расчета.</t>
  </si>
  <si>
    <t>Примечание</t>
  </si>
  <si>
    <t xml:space="preserve">Расчет удельного объема грунта, разрабатываемого механизированным способом, представлен в 111/23-ПЗ изм.1 </t>
  </si>
  <si>
    <t>1 т груза</t>
  </si>
  <si>
    <t>1. Демонтажные работы</t>
  </si>
  <si>
    <t>2. Монтажные работы</t>
  </si>
  <si>
    <t>Трубы напорные полиэтиленовые ПЭ100, стандартное размерное отношение SDR11 номинальный наружный диаметр 160 мм, толщина стенки 14,6 мм</t>
  </si>
  <si>
    <t>трубы, диаметром более 110 мм поставляются отрезками по 12 м.</t>
  </si>
  <si>
    <t>Трубы напорные полиэтиленовые ПЭ100, стандартное размерное отношение SDR11 номинальный наружный диаметр 63 мм, толщина стенки 5,8 мм</t>
  </si>
  <si>
    <t>Спецификация труб</t>
  </si>
  <si>
    <t>Спецификация конструкций колодцев</t>
  </si>
  <si>
    <t>Кольцо КС 15.9</t>
  </si>
  <si>
    <t>Днище колодца КЦД 15</t>
  </si>
  <si>
    <t>Крышка колодца КЦП 15</t>
  </si>
  <si>
    <t>устройство колодцев 1500 мм</t>
  </si>
  <si>
    <t>Монтаж трубопроводов</t>
  </si>
  <si>
    <t>Монтаж колодцев</t>
  </si>
  <si>
    <t xml:space="preserve">Втулка ПЭ-100 SDR 17 Д 160 под фланец </t>
  </si>
  <si>
    <t xml:space="preserve">Втулка ПЭ-100 SDR 17 Д 63 под фланец </t>
  </si>
  <si>
    <t>Обратная засыпка траншеи</t>
  </si>
  <si>
    <t>Промывка</t>
  </si>
  <si>
    <t>3. Благоустройство</t>
  </si>
  <si>
    <t xml:space="preserve">погрузка - перевозка  строительного мусора (ЖБК, разрушенный чугунный трубопровод, порубочные остатки ) на полигон ТБО "Северный" </t>
  </si>
  <si>
    <r>
      <t>0,85 м</t>
    </r>
    <r>
      <rPr>
        <vertAlign val="superscript"/>
        <sz val="12"/>
        <rFont val="Liberation Serif"/>
        <family val="1"/>
        <charset val="204"/>
      </rPr>
      <t>3</t>
    </r>
    <r>
      <rPr>
        <sz val="12"/>
        <rFont val="Liberation Serif"/>
        <family val="1"/>
        <charset val="204"/>
      </rPr>
      <t>/шт</t>
    </r>
  </si>
  <si>
    <r>
      <t>3.2 Восстановление газона S= 126 м</t>
    </r>
    <r>
      <rPr>
        <b/>
        <vertAlign val="superscript"/>
        <sz val="12"/>
        <rFont val="Liberation Serif"/>
        <family val="1"/>
        <charset val="204"/>
      </rPr>
      <t>2</t>
    </r>
  </si>
  <si>
    <t>4,5</t>
  </si>
  <si>
    <r>
      <rPr>
        <sz val="12"/>
        <rFont val="Liberation Serif"/>
        <family val="1"/>
        <charset val="204"/>
      </rPr>
      <t>м</t>
    </r>
    <r>
      <rPr>
        <vertAlign val="superscript"/>
        <sz val="12"/>
        <rFont val="Liberation Serif"/>
        <family val="1"/>
        <charset val="204"/>
      </rPr>
      <t>3</t>
    </r>
  </si>
  <si>
    <t>90</t>
  </si>
  <si>
    <t>0,068</t>
  </si>
  <si>
    <t>9</t>
  </si>
  <si>
    <t>Укладка крупно фракционного щебеночного слоя 10см фракция 40-70</t>
  </si>
  <si>
    <r>
      <t>3.1. Стоянка S = 90 м</t>
    </r>
    <r>
      <rPr>
        <b/>
        <vertAlign val="superscript"/>
        <sz val="12"/>
        <rFont val="Liberation Serif"/>
        <family val="1"/>
        <charset val="204"/>
      </rPr>
      <t>2</t>
    </r>
  </si>
  <si>
    <t>Седелка полиэтиленовая, с ответной нижней частью, номинальный наружный диаметр 110х63 мм</t>
  </si>
  <si>
    <t>Специальная седелка «POLYPICAGE» или аналогичного типа для полиэтиленовых труб диаметром: 160 мм  (прим - накладной уход 160х110)</t>
  </si>
  <si>
    <t>Отвод седловидный электросварной поворотный 360°, ПЭ100, SDR11 с ответной нижней частью для газо-и водоснабжения, диаметр 160х63 мм</t>
  </si>
  <si>
    <t>24*12</t>
  </si>
  <si>
    <t>((3*18)+(6*38)+(5*74))/1000 возвратные суммы (стоимость металлолома 20,8 т.р./тонна)</t>
  </si>
  <si>
    <t>L= 280 п.м</t>
  </si>
  <si>
    <t>Капитальный ремонт участка квартальной сети водоснабжения по адресу: г. Среднеуральск, ул. Парижской Коммуны - ул. Бахтеева</t>
  </si>
  <si>
    <t>69,2 кг/шт.</t>
  </si>
  <si>
    <t>Составил______________________С.А. Левченко</t>
  </si>
  <si>
    <t>Разработка грунта механизированным способом в отвал</t>
  </si>
  <si>
    <r>
      <t xml:space="preserve"> м</t>
    </r>
    <r>
      <rPr>
        <vertAlign val="superscript"/>
        <sz val="12"/>
        <rFont val="Liberation Serif"/>
        <family val="1"/>
        <charset val="204"/>
      </rPr>
      <t>3</t>
    </r>
  </si>
  <si>
    <t>Разработка грунта механизированным способом с погрузкой в автосамосвалы и вывозом в пункт временного размещения на расстояние до 3 км</t>
  </si>
  <si>
    <t>погрузка-перевозка грунта, замещаемого при устройстве подстилающих и выравнивающих слоев оснований</t>
  </si>
  <si>
    <t xml:space="preserve">Разработка грунта вручную </t>
  </si>
  <si>
    <t>Водоотлив из траншеи</t>
  </si>
  <si>
    <t>Вывоз строительного мусора на полигон ТБО "Северный" (расстояние 21 км)</t>
  </si>
  <si>
    <t>Демонтаж чугунного водопровода Ду 150 мм</t>
  </si>
  <si>
    <t>Демонтаж пожарных гидрантов</t>
  </si>
  <si>
    <t>Демонтаж задвижек Ду 50 мм</t>
  </si>
  <si>
    <t>Демонтаж задвижек Ду 100 мм</t>
  </si>
  <si>
    <t>Демонтаж задвижек Ду 150 мм</t>
  </si>
  <si>
    <t>Погрузка - перевозка демонтированных задвижек в пункт приема металлолома  на расстояние до 3 км</t>
  </si>
  <si>
    <t>Устройство подстилающих и выравнивающих слоев оснований из песка</t>
  </si>
  <si>
    <t>Монтаж водопровода из полиэтиленовых труб Д 160 мм</t>
  </si>
  <si>
    <t>Монтаж водопровода из полиэтиленовых труб Д 63 мм</t>
  </si>
  <si>
    <t>Монтаж водопроводных колодцев Д 1500 мм</t>
  </si>
  <si>
    <t>Спецификация материалов для монтажа трубопроводов водопровода</t>
  </si>
  <si>
    <t xml:space="preserve">Валка деревьев </t>
  </si>
  <si>
    <t xml:space="preserve">Корчевка пней </t>
  </si>
  <si>
    <t xml:space="preserve">Вырубка кустарников </t>
  </si>
  <si>
    <t xml:space="preserve">Удаление корней кустарников вручную </t>
  </si>
  <si>
    <t xml:space="preserve">Демонтаж колодцев Д 1500 мм из сборного железобетона </t>
  </si>
  <si>
    <t>Вывоз демонтированного асфальтобетонного покрытия на полигон ТБО "Северный"(расстояние 21 км)</t>
  </si>
  <si>
    <t>Посев газона</t>
  </si>
  <si>
    <t>Подготовка почвы для устройства газона с внесением растительной земли слоем 15 см механизированным способом</t>
  </si>
  <si>
    <t>Утверждаю:</t>
  </si>
  <si>
    <t>Начальник Управления муниципальным имуществом городского округа Среднеуральск</t>
  </si>
  <si>
    <t>___________________________М.Р. Атливанова</t>
  </si>
  <si>
    <t>Монтаж пожарных гидрантов</t>
  </si>
  <si>
    <t>Устройство  асфальтобетонного покрытия дороги (стоянка)</t>
  </si>
  <si>
    <t>Демонтаж асфальтобетонного покрытия  дороги</t>
  </si>
  <si>
    <r>
      <t>Объем демонтируемых ЖБК - 9,25 м</t>
    </r>
    <r>
      <rPr>
        <vertAlign val="superscript"/>
        <sz val="12"/>
        <rFont val="Liberation Serif"/>
        <family val="1"/>
        <charset val="204"/>
      </rPr>
      <t>3</t>
    </r>
  </si>
  <si>
    <t>Разработка грунта механизированным способом в отвал (трубопроводы на вводе в МКД)</t>
  </si>
  <si>
    <t>размеры траншеи по дну</t>
  </si>
  <si>
    <t>средняя глубина траншеи</t>
  </si>
  <si>
    <t>откос</t>
  </si>
  <si>
    <t xml:space="preserve"> 1:</t>
  </si>
  <si>
    <t>заложение откоса</t>
  </si>
  <si>
    <t>размер траншеи по верху</t>
  </si>
  <si>
    <t>объем траншеи</t>
  </si>
  <si>
    <t>в т.ч механизировано</t>
  </si>
  <si>
    <t>в т.ч вручную</t>
  </si>
  <si>
    <t>Траншея V = (F1+ F2) / 2 ∙ h, где:
    F1 - площадь дна;
    F2 - площадь сечения по верху выемки (нулевому уровню участка);
    h - глубина углубления</t>
  </si>
  <si>
    <t>см. расчет справа</t>
  </si>
  <si>
    <t>Демонтаж стального водопровода до Ду 90 мм, из них:</t>
  </si>
  <si>
    <t>по подвальному помещению, транзит</t>
  </si>
  <si>
    <t>монтаж колодцев 6 шт + 4 дополнительных Д 1500</t>
  </si>
  <si>
    <t>пожарный гидрант</t>
  </si>
  <si>
    <t>ППФ 150 С ЦПП СТАЛЬНАЯ (ПОЖАРНАЯ ПОДСТАВКА ФЛАНЦЕВАЯ)</t>
  </si>
  <si>
    <t>Тройник литой (ПНД) ПЭ SDR 11 160x63x160 мм</t>
  </si>
  <si>
    <t>ТРОЙНИК ЛИТОЙ (ПНД) ПЭ SDR 11 110Х63Х110</t>
  </si>
  <si>
    <t>ШТ</t>
  </si>
  <si>
    <t>Отвод электросварной 45гр ПНД 160 мм sdr11 ПЭ 100</t>
  </si>
  <si>
    <t>Седло фланцевое Д 50 UR-61 с лентами</t>
  </si>
  <si>
    <t>Болт М 16х80</t>
  </si>
  <si>
    <t>Гайка М 16</t>
  </si>
  <si>
    <t>Болт М 20х60</t>
  </si>
  <si>
    <t>Гайка м 20</t>
  </si>
  <si>
    <t>Подставка под ПГ стальная крестовина 150х150х100х50</t>
  </si>
  <si>
    <r>
      <t>V</t>
    </r>
    <r>
      <rPr>
        <vertAlign val="subscript"/>
        <sz val="12"/>
        <rFont val="Liberation Serif"/>
        <family val="1"/>
        <charset val="204"/>
      </rPr>
      <t xml:space="preserve">бет </t>
    </r>
    <r>
      <rPr>
        <sz val="12"/>
        <rFont val="Liberation Serif"/>
        <family val="1"/>
        <charset val="204"/>
      </rPr>
      <t>= 0,27* 6 = 1,62 м</t>
    </r>
    <r>
      <rPr>
        <vertAlign val="superscript"/>
        <sz val="12"/>
        <rFont val="Liberation Serif"/>
        <family val="1"/>
        <charset val="204"/>
      </rPr>
      <t>3</t>
    </r>
  </si>
  <si>
    <r>
      <t>V</t>
    </r>
    <r>
      <rPr>
        <vertAlign val="subscript"/>
        <sz val="12"/>
        <rFont val="Liberation Serif"/>
        <family val="1"/>
        <charset val="204"/>
      </rPr>
      <t xml:space="preserve">бет </t>
    </r>
    <r>
      <rPr>
        <sz val="12"/>
        <rFont val="Liberation Serif"/>
        <family val="1"/>
        <charset val="204"/>
      </rPr>
      <t>= 0,38* 6 = 2,28 м</t>
    </r>
    <r>
      <rPr>
        <vertAlign val="superscript"/>
        <sz val="12"/>
        <rFont val="Liberation Serif"/>
        <family val="1"/>
        <charset val="204"/>
      </rPr>
      <t>3</t>
    </r>
  </si>
  <si>
    <t>75.2 кг/шт.</t>
  </si>
  <si>
    <t>5,5 кг/шт.</t>
  </si>
  <si>
    <t>Промывка с дезинфекцией ф.150</t>
  </si>
  <si>
    <t>(9,25*2,5)+(280*30,5)/1000+(200*5,95)/1000+(11,9 *0,72)+(14*0,14*0,72)+(11*0,15*0,72)</t>
  </si>
  <si>
    <t>(280*1,7*0,2 + 130*1*0,2)</t>
  </si>
  <si>
    <t>(280*4,61)-121,2</t>
  </si>
  <si>
    <t>(0,4*22+0,27*6+0,38*6)</t>
  </si>
  <si>
    <r>
      <t>V</t>
    </r>
    <r>
      <rPr>
        <vertAlign val="subscript"/>
        <sz val="12"/>
        <rFont val="Liberation Serif"/>
        <family val="1"/>
        <charset val="204"/>
      </rPr>
      <t xml:space="preserve">бет </t>
    </r>
    <r>
      <rPr>
        <sz val="12"/>
        <rFont val="Liberation Serif"/>
        <family val="1"/>
        <charset val="204"/>
      </rPr>
      <t>= 0,4* (3 * 6 + 4) = 8,8 м</t>
    </r>
    <r>
      <rPr>
        <vertAlign val="superscript"/>
        <sz val="12"/>
        <rFont val="Liberation Serif"/>
        <family val="1"/>
        <charset val="204"/>
      </rPr>
      <t>3</t>
    </r>
  </si>
  <si>
    <t>Промывка с дезинфекцией ф.90</t>
  </si>
  <si>
    <t>310 м3 + 3м3 (разработка грунта под новый колодец)</t>
  </si>
  <si>
    <t>(280*0,14 + 22)</t>
  </si>
  <si>
    <t>(1169,6+ 313 +61,2)</t>
  </si>
  <si>
    <t>ВЕДОМОСТЬ ОБЪЕМОВ РАБОТ № ВР-02-01-03 изм.3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</si>
</sst>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2"/>
      <name val="Liberation Serif"/>
      <family val="1"/>
      <charset val="204"/>
    </font>
    <font>
      <vertAlign val="subscript"/>
      <sz val="12"/>
      <name val="Liberation Serif"/>
      <family val="1"/>
      <charset val="204"/>
    </font>
    <font>
      <b/>
      <vertAlign val="superscript"/>
      <sz val="12"/>
      <name val="Liberation Serif"/>
      <family val="1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1"/>
  </cellStyleXfs>
  <cellXfs count="41">
    <xf numFmtId="0" fontId="0" fillId="0" borderId="0" xfId="0"/>
    <xf numFmtId="0" fontId="1" fillId="0" borderId="2" xfId="0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1" applyFont="1" applyFill="1" applyAlignment="1">
      <alignment wrapText="1"/>
    </xf>
    <xf numFmtId="0" fontId="1" fillId="0" borderId="1" xfId="1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1" xfId="1" applyFont="1" applyFill="1" applyBorder="1" applyAlignment="1">
      <alignment vertical="top" wrapText="1"/>
    </xf>
    <xf numFmtId="0" fontId="1" fillId="0" borderId="1" xfId="1" applyFont="1" applyFill="1" applyAlignment="1">
      <alignment horizontal="right" wrapText="1"/>
    </xf>
    <xf numFmtId="20" fontId="1" fillId="0" borderId="2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left" wrapText="1"/>
    </xf>
    <xf numFmtId="2" fontId="1" fillId="0" borderId="2" xfId="1" applyNumberFormat="1" applyFont="1" applyFill="1" applyBorder="1" applyAlignment="1">
      <alignment wrapText="1"/>
    </xf>
    <xf numFmtId="0" fontId="1" fillId="0" borderId="2" xfId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right" vertical="top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wrapText="1"/>
    </xf>
    <xf numFmtId="0" fontId="2" fillId="0" borderId="11" xfId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101"/>
  <sheetViews>
    <sheetView tabSelected="1" view="pageBreakPreview" zoomScale="85" zoomScaleNormal="100" zoomScaleSheetLayoutView="85" workbookViewId="0"/>
  </sheetViews>
  <sheetFormatPr defaultRowHeight="15.75"/>
  <cols>
    <col min="1" max="1" width="9.140625" style="7"/>
    <col min="2" max="2" width="45.42578125" style="8" customWidth="1"/>
    <col min="3" max="4" width="9.5703125" style="7" customWidth="1"/>
    <col min="5" max="5" width="56.28515625" style="7" customWidth="1"/>
    <col min="6" max="6" width="50.28515625" style="7" customWidth="1"/>
    <col min="7" max="7" width="29.28515625" style="7" customWidth="1"/>
    <col min="8" max="8" width="14.140625" style="7" customWidth="1"/>
    <col min="9" max="9" width="12.42578125" style="7" customWidth="1"/>
    <col min="10" max="16384" width="9.140625" style="7"/>
  </cols>
  <sheetData>
    <row r="2" spans="1:9">
      <c r="F2" s="9" t="s">
        <v>95</v>
      </c>
    </row>
    <row r="3" spans="1:9" ht="31.5">
      <c r="F3" s="9" t="s">
        <v>96</v>
      </c>
    </row>
    <row r="4" spans="1:9">
      <c r="F4" s="9"/>
    </row>
    <row r="5" spans="1:9">
      <c r="A5" s="10"/>
      <c r="F5" s="9" t="s">
        <v>97</v>
      </c>
      <c r="G5" s="11" t="s">
        <v>103</v>
      </c>
      <c r="H5" s="4">
        <v>110</v>
      </c>
      <c r="I5" s="4">
        <v>1</v>
      </c>
    </row>
    <row r="6" spans="1:9">
      <c r="G6" s="11" t="s">
        <v>104</v>
      </c>
      <c r="H6" s="4">
        <v>2</v>
      </c>
      <c r="I6" s="4"/>
    </row>
    <row r="7" spans="1:9">
      <c r="A7" s="23" t="s">
        <v>143</v>
      </c>
      <c r="B7" s="23"/>
      <c r="C7" s="23"/>
      <c r="D7" s="23"/>
      <c r="E7" s="23"/>
      <c r="F7" s="23"/>
      <c r="G7" s="11" t="s">
        <v>105</v>
      </c>
      <c r="H7" s="12" t="s">
        <v>106</v>
      </c>
      <c r="I7" s="13">
        <v>0.25</v>
      </c>
    </row>
    <row r="8" spans="1:9">
      <c r="G8" s="11" t="s">
        <v>107</v>
      </c>
      <c r="H8" s="4">
        <f>H6*I7</f>
        <v>0.5</v>
      </c>
      <c r="I8" s="4"/>
    </row>
    <row r="9" spans="1:9">
      <c r="A9" s="23" t="s">
        <v>66</v>
      </c>
      <c r="B9" s="23"/>
      <c r="C9" s="23"/>
      <c r="D9" s="23"/>
      <c r="E9" s="23"/>
      <c r="F9" s="23"/>
      <c r="G9" s="11" t="s">
        <v>108</v>
      </c>
      <c r="H9" s="14">
        <f>ROUND(H5+H8*2,2)</f>
        <v>111</v>
      </c>
      <c r="I9" s="14">
        <f>I5+H8*2</f>
        <v>2</v>
      </c>
    </row>
    <row r="10" spans="1:9">
      <c r="A10" s="23" t="s">
        <v>65</v>
      </c>
      <c r="B10" s="23"/>
      <c r="C10" s="23"/>
      <c r="D10" s="23"/>
      <c r="E10" s="23"/>
      <c r="F10" s="23"/>
      <c r="G10" s="11" t="s">
        <v>109</v>
      </c>
      <c r="H10" s="4">
        <f>ROUND((H5*I5+H9*I9)/2*H6,0)</f>
        <v>332</v>
      </c>
      <c r="I10" s="4"/>
    </row>
    <row r="11" spans="1:9">
      <c r="G11" s="11" t="s">
        <v>110</v>
      </c>
      <c r="H11" s="4">
        <f>H10-H12</f>
        <v>310</v>
      </c>
      <c r="I11" s="4"/>
    </row>
    <row r="12" spans="1:9">
      <c r="A12" s="22" t="s">
        <v>24</v>
      </c>
      <c r="B12" s="22" t="s">
        <v>20</v>
      </c>
      <c r="C12" s="40" t="s">
        <v>21</v>
      </c>
      <c r="D12" s="40"/>
      <c r="E12" s="40" t="s">
        <v>28</v>
      </c>
      <c r="F12" s="22" t="s">
        <v>29</v>
      </c>
      <c r="G12" s="11" t="s">
        <v>111</v>
      </c>
      <c r="H12" s="4">
        <f>ROUND(H5*I5*0.2,0)</f>
        <v>22</v>
      </c>
      <c r="I12" s="4"/>
    </row>
    <row r="13" spans="1:9" ht="110.25">
      <c r="A13" s="22"/>
      <c r="B13" s="22"/>
      <c r="C13" s="2" t="s">
        <v>22</v>
      </c>
      <c r="D13" s="15" t="s">
        <v>9</v>
      </c>
      <c r="E13" s="40"/>
      <c r="F13" s="22"/>
      <c r="G13" s="7" t="s">
        <v>112</v>
      </c>
    </row>
    <row r="14" spans="1:9">
      <c r="A14" s="24" t="s">
        <v>32</v>
      </c>
      <c r="B14" s="24"/>
      <c r="C14" s="24"/>
      <c r="D14" s="24"/>
      <c r="E14" s="24"/>
      <c r="F14" s="24"/>
    </row>
    <row r="15" spans="1:9" ht="47.25">
      <c r="A15" s="2">
        <v>1</v>
      </c>
      <c r="B15" s="1" t="s">
        <v>69</v>
      </c>
      <c r="C15" s="6" t="s">
        <v>70</v>
      </c>
      <c r="D15" s="2">
        <f>280*4.61-D16</f>
        <v>1169.6000000000001</v>
      </c>
      <c r="E15" s="2" t="s">
        <v>136</v>
      </c>
      <c r="F15" s="2" t="s">
        <v>30</v>
      </c>
    </row>
    <row r="16" spans="1:9" ht="63">
      <c r="A16" s="2">
        <v>2</v>
      </c>
      <c r="B16" s="1" t="s">
        <v>71</v>
      </c>
      <c r="C16" s="6" t="s">
        <v>70</v>
      </c>
      <c r="D16" s="2">
        <f>121.2</f>
        <v>121.2</v>
      </c>
      <c r="E16" s="2"/>
      <c r="F16" s="6" t="s">
        <v>72</v>
      </c>
    </row>
    <row r="17" spans="1:6" ht="47.25">
      <c r="A17" s="2">
        <v>3</v>
      </c>
      <c r="B17" s="1" t="s">
        <v>102</v>
      </c>
      <c r="C17" s="6" t="s">
        <v>70</v>
      </c>
      <c r="D17" s="2">
        <f>310+3</f>
        <v>313</v>
      </c>
      <c r="E17" s="2" t="s">
        <v>140</v>
      </c>
      <c r="F17" s="6" t="s">
        <v>113</v>
      </c>
    </row>
    <row r="18" spans="1:6" ht="18.75">
      <c r="A18" s="2">
        <v>4</v>
      </c>
      <c r="B18" s="1" t="s">
        <v>73</v>
      </c>
      <c r="C18" s="6" t="s">
        <v>70</v>
      </c>
      <c r="D18" s="2">
        <f>39.2+22</f>
        <v>61.2</v>
      </c>
      <c r="E18" s="2" t="s">
        <v>141</v>
      </c>
      <c r="F18" s="6" t="s">
        <v>113</v>
      </c>
    </row>
    <row r="19" spans="1:6" ht="18.75">
      <c r="A19" s="2">
        <v>5</v>
      </c>
      <c r="B19" s="3" t="s">
        <v>74</v>
      </c>
      <c r="C19" s="2" t="s">
        <v>23</v>
      </c>
      <c r="D19" s="2">
        <v>100</v>
      </c>
      <c r="E19" s="2"/>
      <c r="F19" s="2"/>
    </row>
    <row r="20" spans="1:6" ht="18.75">
      <c r="A20" s="2">
        <v>6</v>
      </c>
      <c r="B20" s="3" t="s">
        <v>87</v>
      </c>
      <c r="C20" s="2" t="s">
        <v>8</v>
      </c>
      <c r="D20" s="2">
        <v>14</v>
      </c>
      <c r="E20" s="2" t="s">
        <v>51</v>
      </c>
    </row>
    <row r="21" spans="1:6">
      <c r="A21" s="2">
        <v>7</v>
      </c>
      <c r="B21" s="3" t="s">
        <v>88</v>
      </c>
      <c r="C21" s="2" t="s">
        <v>8</v>
      </c>
      <c r="D21" s="2">
        <v>14</v>
      </c>
      <c r="E21" s="2"/>
      <c r="F21" s="2"/>
    </row>
    <row r="22" spans="1:6">
      <c r="A22" s="2">
        <v>8</v>
      </c>
      <c r="B22" s="3" t="s">
        <v>89</v>
      </c>
      <c r="C22" s="2" t="s">
        <v>8</v>
      </c>
      <c r="D22" s="2">
        <v>11</v>
      </c>
      <c r="E22" s="2"/>
      <c r="F22" s="2"/>
    </row>
    <row r="23" spans="1:6">
      <c r="A23" s="2">
        <v>9</v>
      </c>
      <c r="B23" s="3" t="s">
        <v>90</v>
      </c>
      <c r="C23" s="2" t="s">
        <v>8</v>
      </c>
      <c r="D23" s="2">
        <v>11</v>
      </c>
      <c r="E23" s="2"/>
      <c r="F23" s="2"/>
    </row>
    <row r="24" spans="1:6" ht="31.5">
      <c r="A24" s="2">
        <v>10</v>
      </c>
      <c r="B24" s="1" t="s">
        <v>76</v>
      </c>
      <c r="C24" s="2" t="s">
        <v>5</v>
      </c>
      <c r="D24" s="2">
        <v>280</v>
      </c>
      <c r="E24" s="2"/>
      <c r="F24" s="2"/>
    </row>
    <row r="25" spans="1:6" ht="31.5">
      <c r="A25" s="2">
        <v>11</v>
      </c>
      <c r="B25" s="1" t="s">
        <v>114</v>
      </c>
      <c r="C25" s="2" t="s">
        <v>5</v>
      </c>
      <c r="D25" s="2">
        <v>200</v>
      </c>
      <c r="E25" s="2"/>
      <c r="F25" s="2"/>
    </row>
    <row r="26" spans="1:6">
      <c r="A26" s="2">
        <v>12</v>
      </c>
      <c r="B26" s="1" t="s">
        <v>115</v>
      </c>
      <c r="C26" s="2"/>
      <c r="D26" s="2">
        <v>70</v>
      </c>
      <c r="E26" s="2"/>
      <c r="F26" s="2"/>
    </row>
    <row r="27" spans="1:6">
      <c r="A27" s="2">
        <v>13</v>
      </c>
      <c r="B27" s="1" t="s">
        <v>77</v>
      </c>
      <c r="C27" s="2" t="s">
        <v>8</v>
      </c>
      <c r="D27" s="2">
        <v>3</v>
      </c>
      <c r="E27" s="2"/>
      <c r="F27" s="2"/>
    </row>
    <row r="28" spans="1:6">
      <c r="A28" s="2">
        <v>14</v>
      </c>
      <c r="B28" s="1" t="s">
        <v>78</v>
      </c>
      <c r="C28" s="2" t="s">
        <v>8</v>
      </c>
      <c r="D28" s="2">
        <v>3</v>
      </c>
      <c r="E28" s="2"/>
      <c r="F28" s="2"/>
    </row>
    <row r="29" spans="1:6">
      <c r="A29" s="2">
        <v>15</v>
      </c>
      <c r="B29" s="1" t="s">
        <v>79</v>
      </c>
      <c r="C29" s="2" t="s">
        <v>8</v>
      </c>
      <c r="D29" s="2">
        <v>6</v>
      </c>
      <c r="E29" s="2"/>
      <c r="F29" s="2"/>
    </row>
    <row r="30" spans="1:6">
      <c r="A30" s="2">
        <v>16</v>
      </c>
      <c r="B30" s="1" t="s">
        <v>80</v>
      </c>
      <c r="C30" s="2" t="s">
        <v>8</v>
      </c>
      <c r="D30" s="2">
        <v>5</v>
      </c>
      <c r="E30" s="2"/>
      <c r="F30" s="2"/>
    </row>
    <row r="31" spans="1:6" ht="31.5">
      <c r="A31" s="2">
        <v>17</v>
      </c>
      <c r="B31" s="3" t="s">
        <v>91</v>
      </c>
      <c r="C31" s="2" t="s">
        <v>8</v>
      </c>
      <c r="D31" s="2">
        <v>5</v>
      </c>
      <c r="E31" s="2" t="s">
        <v>101</v>
      </c>
      <c r="F31" s="2"/>
    </row>
    <row r="32" spans="1:6" ht="78.75" customHeight="1">
      <c r="A32" s="2">
        <v>18</v>
      </c>
      <c r="B32" s="1" t="s">
        <v>75</v>
      </c>
      <c r="C32" s="2">
        <v>44.02</v>
      </c>
      <c r="D32" s="2" t="s">
        <v>31</v>
      </c>
      <c r="E32" s="2" t="s">
        <v>134</v>
      </c>
      <c r="F32" s="2" t="s">
        <v>50</v>
      </c>
    </row>
    <row r="33" spans="1:6" ht="44.25" customHeight="1">
      <c r="A33" s="2">
        <v>19</v>
      </c>
      <c r="B33" s="1" t="s">
        <v>81</v>
      </c>
      <c r="C33" s="2">
        <v>0.65200000000000002</v>
      </c>
      <c r="D33" s="2" t="s">
        <v>31</v>
      </c>
      <c r="E33" s="16" t="s">
        <v>64</v>
      </c>
      <c r="F33" s="16"/>
    </row>
    <row r="34" spans="1:6">
      <c r="A34" s="24" t="s">
        <v>33</v>
      </c>
      <c r="B34" s="24"/>
      <c r="C34" s="24"/>
      <c r="D34" s="24"/>
      <c r="E34" s="24"/>
      <c r="F34" s="24"/>
    </row>
    <row r="35" spans="1:6">
      <c r="A35" s="22" t="s">
        <v>43</v>
      </c>
      <c r="B35" s="22"/>
      <c r="C35" s="22"/>
      <c r="D35" s="22"/>
      <c r="E35" s="22"/>
      <c r="F35" s="22"/>
    </row>
    <row r="36" spans="1:6" ht="47.25" customHeight="1">
      <c r="A36" s="2">
        <v>20</v>
      </c>
      <c r="B36" s="1" t="s">
        <v>82</v>
      </c>
      <c r="C36" s="2" t="s">
        <v>70</v>
      </c>
      <c r="D36" s="2">
        <f>280*1.7*0.2+130*1*0.2</f>
        <v>121.2</v>
      </c>
      <c r="E36" s="2" t="s">
        <v>135</v>
      </c>
      <c r="F36" s="2"/>
    </row>
    <row r="37" spans="1:6" ht="31.5">
      <c r="A37" s="2">
        <v>21</v>
      </c>
      <c r="B37" s="1" t="s">
        <v>83</v>
      </c>
      <c r="C37" s="6" t="s">
        <v>5</v>
      </c>
      <c r="D37" s="2">
        <v>280</v>
      </c>
      <c r="E37" s="2"/>
      <c r="F37" s="2"/>
    </row>
    <row r="38" spans="1:6" ht="31.5">
      <c r="A38" s="2">
        <v>22</v>
      </c>
      <c r="B38" s="1" t="s">
        <v>84</v>
      </c>
      <c r="C38" s="6" t="s">
        <v>5</v>
      </c>
      <c r="D38" s="2">
        <v>130</v>
      </c>
      <c r="E38" s="2"/>
      <c r="F38" s="2"/>
    </row>
    <row r="39" spans="1:6">
      <c r="A39" s="22" t="s">
        <v>37</v>
      </c>
      <c r="B39" s="22"/>
      <c r="C39" s="22"/>
      <c r="D39" s="22"/>
      <c r="E39" s="22"/>
      <c r="F39" s="22"/>
    </row>
    <row r="40" spans="1:6" ht="63">
      <c r="A40" s="2">
        <v>23</v>
      </c>
      <c r="B40" s="3" t="s">
        <v>34</v>
      </c>
      <c r="C40" s="2" t="s">
        <v>0</v>
      </c>
      <c r="D40" s="2">
        <v>288</v>
      </c>
      <c r="E40" s="2" t="s">
        <v>63</v>
      </c>
      <c r="F40" s="2" t="s">
        <v>35</v>
      </c>
    </row>
    <row r="41" spans="1:6" ht="63">
      <c r="A41" s="2">
        <v>24</v>
      </c>
      <c r="B41" s="3" t="s">
        <v>36</v>
      </c>
      <c r="C41" s="2" t="s">
        <v>0</v>
      </c>
      <c r="D41" s="2">
        <v>130</v>
      </c>
      <c r="E41" s="2"/>
      <c r="F41" s="2"/>
    </row>
    <row r="42" spans="1:6" ht="16.5" customHeight="1">
      <c r="A42" s="22" t="s">
        <v>44</v>
      </c>
      <c r="B42" s="22"/>
      <c r="C42" s="22"/>
      <c r="D42" s="22"/>
      <c r="E42" s="22"/>
      <c r="F42" s="22"/>
    </row>
    <row r="43" spans="1:6" ht="54.75" customHeight="1">
      <c r="A43" s="2">
        <v>25</v>
      </c>
      <c r="B43" s="1" t="s">
        <v>85</v>
      </c>
      <c r="C43" s="2" t="s">
        <v>70</v>
      </c>
      <c r="D43" s="2">
        <v>13.05</v>
      </c>
      <c r="E43" s="2" t="s">
        <v>137</v>
      </c>
      <c r="F43" s="2" t="s">
        <v>116</v>
      </c>
    </row>
    <row r="44" spans="1:6" ht="17.25" customHeight="1">
      <c r="A44" s="22" t="s">
        <v>38</v>
      </c>
      <c r="B44" s="22"/>
      <c r="C44" s="22"/>
      <c r="D44" s="22"/>
      <c r="E44" s="22"/>
      <c r="F44" s="22"/>
    </row>
    <row r="45" spans="1:6" ht="34.5" customHeight="1">
      <c r="A45" s="2">
        <v>26</v>
      </c>
      <c r="B45" s="3" t="s">
        <v>39</v>
      </c>
      <c r="C45" s="2" t="s">
        <v>8</v>
      </c>
      <c r="D45" s="2">
        <v>22</v>
      </c>
      <c r="E45" s="2" t="s">
        <v>138</v>
      </c>
      <c r="F45" s="22" t="s">
        <v>42</v>
      </c>
    </row>
    <row r="46" spans="1:6" ht="34.5" customHeight="1">
      <c r="A46" s="2">
        <v>27</v>
      </c>
      <c r="B46" s="3" t="s">
        <v>41</v>
      </c>
      <c r="C46" s="2" t="s">
        <v>8</v>
      </c>
      <c r="D46" s="2">
        <v>6</v>
      </c>
      <c r="E46" s="2" t="s">
        <v>129</v>
      </c>
      <c r="F46" s="22"/>
    </row>
    <row r="47" spans="1:6" ht="34.5" customHeight="1">
      <c r="A47" s="2">
        <v>28</v>
      </c>
      <c r="B47" s="3" t="s">
        <v>40</v>
      </c>
      <c r="C47" s="2" t="s">
        <v>8</v>
      </c>
      <c r="D47" s="2">
        <v>6</v>
      </c>
      <c r="E47" s="2" t="s">
        <v>130</v>
      </c>
      <c r="F47" s="22"/>
    </row>
    <row r="48" spans="1:6">
      <c r="A48" s="2">
        <v>29</v>
      </c>
      <c r="B48" s="3" t="s">
        <v>11</v>
      </c>
      <c r="C48" s="2" t="s">
        <v>8</v>
      </c>
      <c r="D48" s="2">
        <v>6</v>
      </c>
      <c r="E48" s="3"/>
      <c r="F48" s="2"/>
    </row>
    <row r="49" spans="1:6" ht="17.25" customHeight="1">
      <c r="A49" s="22" t="s">
        <v>86</v>
      </c>
      <c r="B49" s="22"/>
      <c r="C49" s="22"/>
      <c r="D49" s="22"/>
      <c r="E49" s="22"/>
      <c r="F49" s="22"/>
    </row>
    <row r="50" spans="1:6" ht="31.5">
      <c r="A50" s="2">
        <v>30</v>
      </c>
      <c r="B50" s="3" t="s">
        <v>12</v>
      </c>
      <c r="C50" s="2" t="s">
        <v>8</v>
      </c>
      <c r="D50" s="2">
        <v>4</v>
      </c>
      <c r="E50" s="4"/>
      <c r="F50" s="2"/>
    </row>
    <row r="51" spans="1:6" ht="31.5">
      <c r="A51" s="2">
        <v>31</v>
      </c>
      <c r="B51" s="3" t="s">
        <v>14</v>
      </c>
      <c r="C51" s="2" t="s">
        <v>8</v>
      </c>
      <c r="D51" s="2">
        <v>2</v>
      </c>
      <c r="E51" s="4"/>
      <c r="F51" s="4"/>
    </row>
    <row r="52" spans="1:6">
      <c r="A52" s="2">
        <v>32</v>
      </c>
      <c r="B52" s="3" t="s">
        <v>15</v>
      </c>
      <c r="C52" s="2" t="s">
        <v>8</v>
      </c>
      <c r="D52" s="2">
        <v>5</v>
      </c>
      <c r="E52" s="17"/>
      <c r="F52" s="4"/>
    </row>
    <row r="53" spans="1:6" ht="47.25">
      <c r="A53" s="2">
        <v>33</v>
      </c>
      <c r="B53" s="13" t="s">
        <v>118</v>
      </c>
      <c r="C53" s="2" t="s">
        <v>8</v>
      </c>
      <c r="D53" s="2">
        <v>3</v>
      </c>
      <c r="E53" s="2" t="s">
        <v>67</v>
      </c>
      <c r="F53" s="4"/>
    </row>
    <row r="54" spans="1:6">
      <c r="A54" s="2">
        <v>34</v>
      </c>
      <c r="B54" s="13" t="s">
        <v>117</v>
      </c>
      <c r="C54" s="2" t="s">
        <v>8</v>
      </c>
      <c r="D54" s="2">
        <v>3</v>
      </c>
      <c r="E54" s="2"/>
      <c r="F54" s="4"/>
    </row>
    <row r="55" spans="1:6" ht="33" customHeight="1">
      <c r="A55" s="2">
        <v>35</v>
      </c>
      <c r="B55" s="13" t="s">
        <v>120</v>
      </c>
      <c r="C55" s="2" t="s">
        <v>121</v>
      </c>
      <c r="D55" s="2">
        <v>1</v>
      </c>
      <c r="E55" s="2"/>
      <c r="F55" s="4"/>
    </row>
    <row r="56" spans="1:6" ht="33" customHeight="1">
      <c r="A56" s="2">
        <v>36</v>
      </c>
      <c r="B56" s="13" t="s">
        <v>128</v>
      </c>
      <c r="C56" s="2" t="s">
        <v>8</v>
      </c>
      <c r="D56" s="2">
        <v>1</v>
      </c>
      <c r="E56" s="2" t="s">
        <v>131</v>
      </c>
      <c r="F56" s="4"/>
    </row>
    <row r="57" spans="1:6" ht="31.5">
      <c r="A57" s="2">
        <v>37</v>
      </c>
      <c r="B57" s="15" t="s">
        <v>119</v>
      </c>
      <c r="C57" s="2" t="s">
        <v>8</v>
      </c>
      <c r="D57" s="2">
        <v>2</v>
      </c>
      <c r="E57" s="17"/>
      <c r="F57" s="4"/>
    </row>
    <row r="58" spans="1:6" ht="63">
      <c r="A58" s="2">
        <v>38</v>
      </c>
      <c r="B58" s="15" t="s">
        <v>62</v>
      </c>
      <c r="C58" s="2" t="s">
        <v>8</v>
      </c>
      <c r="D58" s="2">
        <v>3</v>
      </c>
      <c r="E58" s="17"/>
      <c r="F58" s="4"/>
    </row>
    <row r="59" spans="1:6" ht="63">
      <c r="A59" s="2">
        <v>39</v>
      </c>
      <c r="B59" s="15" t="s">
        <v>61</v>
      </c>
      <c r="C59" s="2" t="s">
        <v>8</v>
      </c>
      <c r="D59" s="2">
        <v>4</v>
      </c>
      <c r="E59" s="17"/>
      <c r="F59" s="4"/>
    </row>
    <row r="60" spans="1:6" ht="47.25">
      <c r="A60" s="2">
        <v>40</v>
      </c>
      <c r="B60" s="15" t="s">
        <v>60</v>
      </c>
      <c r="C60" s="2" t="s">
        <v>8</v>
      </c>
      <c r="D60" s="2">
        <v>3</v>
      </c>
      <c r="E60" s="17"/>
      <c r="F60" s="4"/>
    </row>
    <row r="61" spans="1:6" ht="34.5" customHeight="1">
      <c r="A61" s="2">
        <v>41</v>
      </c>
      <c r="B61" s="3" t="s">
        <v>45</v>
      </c>
      <c r="C61" s="2" t="s">
        <v>8</v>
      </c>
      <c r="D61" s="2">
        <v>4</v>
      </c>
      <c r="E61" s="22"/>
      <c r="F61" s="4"/>
    </row>
    <row r="62" spans="1:6" ht="46.5" customHeight="1">
      <c r="A62" s="2">
        <v>42</v>
      </c>
      <c r="B62" s="3" t="s">
        <v>17</v>
      </c>
      <c r="C62" s="2" t="s">
        <v>8</v>
      </c>
      <c r="D62" s="2">
        <v>4</v>
      </c>
      <c r="E62" s="22"/>
      <c r="F62" s="4"/>
    </row>
    <row r="63" spans="1:6" ht="30.75" customHeight="1">
      <c r="A63" s="2">
        <v>43</v>
      </c>
      <c r="B63" s="3" t="s">
        <v>13</v>
      </c>
      <c r="C63" s="2" t="s">
        <v>8</v>
      </c>
      <c r="D63" s="2">
        <v>2</v>
      </c>
      <c r="E63" s="22"/>
      <c r="F63" s="4"/>
    </row>
    <row r="64" spans="1:6">
      <c r="A64" s="2">
        <v>44</v>
      </c>
      <c r="B64" s="3" t="s">
        <v>46</v>
      </c>
      <c r="C64" s="2" t="s">
        <v>8</v>
      </c>
      <c r="D64" s="2">
        <v>4</v>
      </c>
      <c r="E64" s="34"/>
      <c r="F64" s="2"/>
    </row>
    <row r="65" spans="1:6">
      <c r="A65" s="2">
        <v>45</v>
      </c>
      <c r="B65" s="3" t="s">
        <v>127</v>
      </c>
      <c r="C65" s="2" t="s">
        <v>8</v>
      </c>
      <c r="D65" s="2">
        <v>18</v>
      </c>
      <c r="E65" s="35"/>
      <c r="F65" s="2"/>
    </row>
    <row r="66" spans="1:6">
      <c r="A66" s="2">
        <v>46</v>
      </c>
      <c r="B66" s="3" t="s">
        <v>126</v>
      </c>
      <c r="C66" s="2" t="s">
        <v>8</v>
      </c>
      <c r="D66" s="2">
        <v>18</v>
      </c>
      <c r="E66" s="35"/>
      <c r="F66" s="2"/>
    </row>
    <row r="67" spans="1:6" ht="48" customHeight="1">
      <c r="A67" s="2">
        <v>47</v>
      </c>
      <c r="B67" s="3" t="s">
        <v>16</v>
      </c>
      <c r="C67" s="2" t="s">
        <v>8</v>
      </c>
      <c r="D67" s="2">
        <v>3</v>
      </c>
      <c r="E67" s="18"/>
      <c r="F67" s="4"/>
    </row>
    <row r="68" spans="1:6" ht="31.5">
      <c r="A68" s="2">
        <v>48</v>
      </c>
      <c r="B68" s="3" t="s">
        <v>27</v>
      </c>
      <c r="C68" s="2" t="s">
        <v>8</v>
      </c>
      <c r="D68" s="2">
        <v>4</v>
      </c>
      <c r="E68" s="4"/>
      <c r="F68" s="4"/>
    </row>
    <row r="69" spans="1:6" ht="31.5">
      <c r="A69" s="2">
        <v>49</v>
      </c>
      <c r="B69" s="3" t="s">
        <v>26</v>
      </c>
      <c r="C69" s="2" t="s">
        <v>8</v>
      </c>
      <c r="D69" s="2">
        <v>3</v>
      </c>
      <c r="E69" s="4"/>
      <c r="F69" s="4"/>
    </row>
    <row r="70" spans="1:6" ht="31.5">
      <c r="A70" s="2">
        <v>50</v>
      </c>
      <c r="B70" s="3" t="s">
        <v>18</v>
      </c>
      <c r="C70" s="2" t="s">
        <v>8</v>
      </c>
      <c r="D70" s="2">
        <v>5</v>
      </c>
      <c r="E70" s="4"/>
      <c r="F70" s="4"/>
    </row>
    <row r="71" spans="1:6">
      <c r="A71" s="2">
        <v>51</v>
      </c>
      <c r="B71" s="3" t="s">
        <v>123</v>
      </c>
      <c r="C71" s="2" t="s">
        <v>8</v>
      </c>
      <c r="D71" s="2">
        <v>1</v>
      </c>
      <c r="E71" s="2" t="s">
        <v>132</v>
      </c>
      <c r="F71" s="4"/>
    </row>
    <row r="72" spans="1:6">
      <c r="A72" s="2">
        <v>52</v>
      </c>
      <c r="B72" s="3" t="s">
        <v>124</v>
      </c>
      <c r="C72" s="2" t="s">
        <v>8</v>
      </c>
      <c r="D72" s="2">
        <v>120</v>
      </c>
      <c r="E72" s="4"/>
      <c r="F72" s="4"/>
    </row>
    <row r="73" spans="1:6">
      <c r="A73" s="2">
        <v>53</v>
      </c>
      <c r="B73" s="3" t="s">
        <v>125</v>
      </c>
      <c r="C73" s="2" t="s">
        <v>8</v>
      </c>
      <c r="D73" s="2">
        <v>120</v>
      </c>
      <c r="E73" s="4"/>
      <c r="F73" s="4"/>
    </row>
    <row r="74" spans="1:6" ht="31.5">
      <c r="A74" s="2">
        <v>54</v>
      </c>
      <c r="B74" s="3" t="s">
        <v>122</v>
      </c>
      <c r="C74" s="2" t="s">
        <v>8</v>
      </c>
      <c r="D74" s="2">
        <v>1</v>
      </c>
      <c r="E74" s="4"/>
      <c r="F74" s="4"/>
    </row>
    <row r="75" spans="1:6">
      <c r="A75" s="37" t="s">
        <v>98</v>
      </c>
      <c r="B75" s="38"/>
      <c r="C75" s="38"/>
      <c r="D75" s="38"/>
      <c r="E75" s="38"/>
      <c r="F75" s="39"/>
    </row>
    <row r="76" spans="1:6">
      <c r="A76" s="6">
        <v>55</v>
      </c>
      <c r="B76" s="1" t="s">
        <v>98</v>
      </c>
      <c r="C76" s="6" t="s">
        <v>8</v>
      </c>
      <c r="D76" s="6">
        <v>3</v>
      </c>
      <c r="E76" s="6"/>
      <c r="F76" s="6"/>
    </row>
    <row r="77" spans="1:6" ht="17.25" customHeight="1">
      <c r="A77" s="25" t="s">
        <v>47</v>
      </c>
      <c r="B77" s="36"/>
      <c r="C77" s="36"/>
      <c r="D77" s="36"/>
      <c r="E77" s="36"/>
      <c r="F77" s="27"/>
    </row>
    <row r="78" spans="1:6" ht="18.75">
      <c r="A78" s="2">
        <v>56</v>
      </c>
      <c r="B78" s="15" t="s">
        <v>19</v>
      </c>
      <c r="C78" s="2" t="s">
        <v>23</v>
      </c>
      <c r="D78" s="2">
        <f>1169.6+313+61.2</f>
        <v>1543.8</v>
      </c>
      <c r="E78" s="19" t="s">
        <v>142</v>
      </c>
      <c r="F78" s="2"/>
    </row>
    <row r="79" spans="1:6">
      <c r="A79" s="31" t="s">
        <v>49</v>
      </c>
      <c r="B79" s="32"/>
      <c r="C79" s="32"/>
      <c r="D79" s="32"/>
      <c r="E79" s="32"/>
      <c r="F79" s="33"/>
    </row>
    <row r="80" spans="1:6">
      <c r="A80" s="28" t="s">
        <v>59</v>
      </c>
      <c r="B80" s="29"/>
      <c r="C80" s="29"/>
      <c r="D80" s="29"/>
      <c r="E80" s="29"/>
      <c r="F80" s="30"/>
    </row>
    <row r="81" spans="1:6" ht="31.5">
      <c r="A81" s="2">
        <v>52</v>
      </c>
      <c r="B81" s="3" t="s">
        <v>100</v>
      </c>
      <c r="C81" s="20" t="s">
        <v>54</v>
      </c>
      <c r="D81" s="5" t="s">
        <v>53</v>
      </c>
      <c r="E81" s="2"/>
      <c r="F81" s="2"/>
    </row>
    <row r="82" spans="1:6" ht="18.75">
      <c r="A82" s="2">
        <v>53</v>
      </c>
      <c r="B82" s="3" t="s">
        <v>1</v>
      </c>
      <c r="C82" s="20" t="s">
        <v>54</v>
      </c>
      <c r="D82" s="5" t="s">
        <v>57</v>
      </c>
      <c r="E82" s="2"/>
      <c r="F82" s="2"/>
    </row>
    <row r="83" spans="1:6" ht="31.5">
      <c r="A83" s="2">
        <v>54</v>
      </c>
      <c r="B83" s="3" t="s">
        <v>58</v>
      </c>
      <c r="C83" s="20" t="s">
        <v>54</v>
      </c>
      <c r="D83" s="5" t="s">
        <v>57</v>
      </c>
      <c r="E83" s="2"/>
      <c r="F83" s="2"/>
    </row>
    <row r="84" spans="1:6" ht="31.5">
      <c r="A84" s="2">
        <v>55</v>
      </c>
      <c r="B84" s="3" t="s">
        <v>2</v>
      </c>
      <c r="C84" s="5" t="s">
        <v>25</v>
      </c>
      <c r="D84" s="5" t="s">
        <v>55</v>
      </c>
      <c r="E84" s="2"/>
      <c r="F84" s="2"/>
    </row>
    <row r="85" spans="1:6" ht="31.5">
      <c r="A85" s="2">
        <v>56</v>
      </c>
      <c r="B85" s="3" t="s">
        <v>3</v>
      </c>
      <c r="C85" s="20" t="s">
        <v>54</v>
      </c>
      <c r="D85" s="5" t="s">
        <v>57</v>
      </c>
      <c r="E85" s="2"/>
      <c r="F85" s="2"/>
    </row>
    <row r="86" spans="1:6" ht="31.5">
      <c r="A86" s="2">
        <v>57</v>
      </c>
      <c r="B86" s="3" t="s">
        <v>4</v>
      </c>
      <c r="C86" s="5" t="s">
        <v>25</v>
      </c>
      <c r="D86" s="5" t="s">
        <v>55</v>
      </c>
      <c r="E86" s="2"/>
      <c r="F86" s="2"/>
    </row>
    <row r="87" spans="1:6" ht="31.5">
      <c r="A87" s="2">
        <v>58</v>
      </c>
      <c r="B87" s="3" t="s">
        <v>6</v>
      </c>
      <c r="C87" s="5" t="s">
        <v>7</v>
      </c>
      <c r="D87" s="5" t="s">
        <v>56</v>
      </c>
      <c r="E87" s="2"/>
      <c r="F87" s="2"/>
    </row>
    <row r="88" spans="1:6" ht="31.5">
      <c r="A88" s="2">
        <v>59</v>
      </c>
      <c r="B88" s="3" t="s">
        <v>99</v>
      </c>
      <c r="C88" s="5" t="s">
        <v>25</v>
      </c>
      <c r="D88" s="5" t="s">
        <v>55</v>
      </c>
      <c r="E88" s="2"/>
      <c r="F88" s="2"/>
    </row>
    <row r="89" spans="1:6" ht="47.25">
      <c r="A89" s="2">
        <v>60</v>
      </c>
      <c r="B89" s="3" t="s">
        <v>92</v>
      </c>
      <c r="C89" s="20" t="s">
        <v>54</v>
      </c>
      <c r="D89" s="5" t="s">
        <v>53</v>
      </c>
      <c r="E89" s="2"/>
      <c r="F89" s="2"/>
    </row>
    <row r="90" spans="1:6">
      <c r="A90" s="31" t="s">
        <v>52</v>
      </c>
      <c r="B90" s="32"/>
      <c r="C90" s="32"/>
      <c r="D90" s="32"/>
      <c r="E90" s="32"/>
      <c r="F90" s="33"/>
    </row>
    <row r="91" spans="1:6" ht="47.25">
      <c r="A91" s="2">
        <v>61</v>
      </c>
      <c r="B91" s="3" t="s">
        <v>94</v>
      </c>
      <c r="C91" s="5" t="s">
        <v>25</v>
      </c>
      <c r="D91" s="2">
        <v>126</v>
      </c>
      <c r="E91" s="2"/>
      <c r="F91" s="2"/>
    </row>
    <row r="92" spans="1:6" ht="18.75">
      <c r="A92" s="2">
        <v>62</v>
      </c>
      <c r="B92" s="3" t="s">
        <v>93</v>
      </c>
      <c r="C92" s="5" t="s">
        <v>25</v>
      </c>
      <c r="D92" s="2">
        <v>126</v>
      </c>
      <c r="E92" s="2"/>
      <c r="F92" s="2"/>
    </row>
    <row r="93" spans="1:6">
      <c r="A93" s="25" t="s">
        <v>48</v>
      </c>
      <c r="B93" s="26"/>
      <c r="C93" s="26"/>
      <c r="D93" s="26"/>
      <c r="E93" s="26"/>
      <c r="F93" s="27"/>
    </row>
    <row r="94" spans="1:6">
      <c r="A94" s="2">
        <v>63</v>
      </c>
      <c r="B94" s="3" t="s">
        <v>133</v>
      </c>
      <c r="C94" s="2" t="s">
        <v>10</v>
      </c>
      <c r="D94" s="2">
        <f>280</f>
        <v>280</v>
      </c>
      <c r="E94" s="15"/>
      <c r="F94" s="2"/>
    </row>
    <row r="95" spans="1:6">
      <c r="A95" s="2">
        <v>63</v>
      </c>
      <c r="B95" s="3" t="s">
        <v>139</v>
      </c>
      <c r="C95" s="2" t="s">
        <v>10</v>
      </c>
      <c r="D95" s="2">
        <v>200</v>
      </c>
      <c r="E95" s="15"/>
      <c r="F95" s="2"/>
    </row>
    <row r="97" spans="1:6">
      <c r="A97" s="23" t="s">
        <v>68</v>
      </c>
      <c r="B97" s="23"/>
      <c r="C97" s="23"/>
      <c r="D97" s="23"/>
      <c r="E97" s="23"/>
      <c r="F97" s="23"/>
    </row>
    <row r="98" spans="1:6">
      <c r="E98" s="11"/>
    </row>
    <row r="99" spans="1:6">
      <c r="A99" s="10"/>
      <c r="E99" s="11"/>
    </row>
    <row r="100" spans="1:6">
      <c r="E100" s="11"/>
    </row>
    <row r="101" spans="1:6">
      <c r="A101" s="10"/>
      <c r="E101" s="21"/>
    </row>
  </sheetData>
  <mergeCells count="25">
    <mergeCell ref="A35:F35"/>
    <mergeCell ref="A7:F7"/>
    <mergeCell ref="A12:A13"/>
    <mergeCell ref="B12:B13"/>
    <mergeCell ref="C12:D12"/>
    <mergeCell ref="E12:E13"/>
    <mergeCell ref="F12:F13"/>
    <mergeCell ref="A9:F9"/>
    <mergeCell ref="A10:F10"/>
    <mergeCell ref="A42:F42"/>
    <mergeCell ref="A97:F97"/>
    <mergeCell ref="A14:F14"/>
    <mergeCell ref="A34:F34"/>
    <mergeCell ref="A39:F39"/>
    <mergeCell ref="A44:F44"/>
    <mergeCell ref="A93:F93"/>
    <mergeCell ref="A80:F80"/>
    <mergeCell ref="A79:F79"/>
    <mergeCell ref="A90:F90"/>
    <mergeCell ref="A49:F49"/>
    <mergeCell ref="E61:E63"/>
    <mergeCell ref="E64:E66"/>
    <mergeCell ref="A77:F77"/>
    <mergeCell ref="A75:F75"/>
    <mergeCell ref="F45:F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1000" orientation="portrait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ВР-02-01-03 изм.3</vt:lpstr>
      <vt:lpstr>'ВР-02-01-03 изм.3'!Область_печати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Медведева Ольга</cp:lastModifiedBy>
  <cp:lastPrinted>2023-06-21T03:48:30Z</cp:lastPrinted>
  <dcterms:created xsi:type="dcterms:W3CDTF">2023-04-11T05:01:09Z</dcterms:created>
  <dcterms:modified xsi:type="dcterms:W3CDTF">2025-02-26T08:56:35Z</dcterms:modified>
</cp:coreProperties>
</file>