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235" tabRatio="5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Лист1!$A$1:$K$42</definedName>
  </definedNames>
  <calcPr calcId="145621"/>
</workbook>
</file>

<file path=xl/calcChain.xml><?xml version="1.0" encoding="utf-8"?>
<calcChain xmlns="http://schemas.openxmlformats.org/spreadsheetml/2006/main">
  <c r="C15" i="1" l="1"/>
  <c r="N23" i="1"/>
  <c r="N24" i="1"/>
  <c r="N25" i="1"/>
  <c r="N26" i="1"/>
  <c r="N27" i="1"/>
  <c r="N28" i="1"/>
  <c r="N29" i="1"/>
  <c r="M23" i="1"/>
  <c r="M24" i="1"/>
  <c r="M25" i="1"/>
  <c r="M26" i="1"/>
  <c r="M27" i="1"/>
  <c r="M28" i="1"/>
  <c r="M29" i="1"/>
  <c r="L23" i="1"/>
  <c r="L24" i="1"/>
  <c r="L25" i="1"/>
  <c r="L26" i="1"/>
  <c r="L27" i="1"/>
  <c r="L28" i="1"/>
  <c r="L29" i="1"/>
  <c r="K23" i="1"/>
  <c r="K24" i="1"/>
  <c r="K25" i="1"/>
  <c r="K26" i="1"/>
  <c r="K27" i="1"/>
  <c r="K28" i="1"/>
  <c r="K29" i="1"/>
  <c r="J23" i="1"/>
  <c r="J24" i="1"/>
  <c r="J25" i="1"/>
  <c r="J26" i="1"/>
  <c r="J27" i="1"/>
  <c r="J28" i="1"/>
  <c r="J29" i="1"/>
  <c r="E29" i="1"/>
  <c r="E28" i="1"/>
  <c r="E27" i="1"/>
  <c r="E26" i="1"/>
  <c r="E25" i="1"/>
  <c r="E24" i="1"/>
  <c r="B29" i="1"/>
  <c r="B28" i="1"/>
  <c r="B27" i="1"/>
  <c r="B26" i="1"/>
  <c r="B25" i="1"/>
  <c r="B24" i="1"/>
  <c r="E21" i="1"/>
  <c r="E20" i="1"/>
  <c r="B21" i="1"/>
  <c r="B20" i="1"/>
  <c r="J20" i="1"/>
  <c r="J21" i="1"/>
  <c r="J12" i="1"/>
  <c r="J14" i="1"/>
  <c r="J15" i="1"/>
  <c r="J17" i="1"/>
  <c r="J18" i="1"/>
  <c r="J11" i="1"/>
  <c r="E18" i="1"/>
  <c r="E17" i="1"/>
  <c r="B18" i="1"/>
  <c r="B17" i="1"/>
  <c r="E15" i="1"/>
  <c r="E14" i="1"/>
  <c r="B15" i="1"/>
  <c r="B14" i="1"/>
  <c r="F12" i="1"/>
  <c r="E12" i="1"/>
  <c r="F3" i="2"/>
  <c r="F4" i="2"/>
  <c r="F5" i="2"/>
  <c r="F6" i="2"/>
  <c r="F7" i="2"/>
  <c r="F8" i="2"/>
  <c r="F2" i="2"/>
  <c r="D114" i="3"/>
  <c r="E114" i="3"/>
  <c r="C114" i="3"/>
  <c r="K20" i="1" l="1"/>
  <c r="N20" i="1"/>
  <c r="K14" i="1"/>
  <c r="K15" i="1"/>
  <c r="K17" i="1"/>
  <c r="L17" i="1" s="1"/>
  <c r="M17" i="1" s="1"/>
  <c r="K18" i="1"/>
  <c r="L18" i="1" s="1"/>
  <c r="M18" i="1" s="1"/>
  <c r="K21" i="1"/>
  <c r="N14" i="1"/>
  <c r="N15" i="1"/>
  <c r="N17" i="1"/>
  <c r="N18" i="1"/>
  <c r="N21" i="1"/>
  <c r="L15" i="1" l="1"/>
  <c r="M15" i="1" s="1"/>
  <c r="L20" i="1"/>
  <c r="M20" i="1" s="1"/>
  <c r="L14" i="1"/>
  <c r="M14" i="1" s="1"/>
  <c r="L21" i="1"/>
  <c r="M21" i="1" s="1"/>
  <c r="K12" i="1"/>
  <c r="L12" i="1" l="1"/>
  <c r="M12" i="1" s="1"/>
  <c r="N12" i="1"/>
  <c r="N11" i="1" l="1"/>
  <c r="K11" i="1"/>
  <c r="L11" i="1" s="1"/>
  <c r="M11" i="1" s="1"/>
  <c r="N30" i="1" l="1"/>
  <c r="O30" i="1" l="1"/>
  <c r="O31" i="1" l="1"/>
  <c r="N31" i="1" l="1"/>
</calcChain>
</file>

<file path=xl/sharedStrings.xml><?xml version="1.0" encoding="utf-8"?>
<sst xmlns="http://schemas.openxmlformats.org/spreadsheetml/2006/main" count="59" uniqueCount="56">
  <si>
    <t>Характеристики объекта закупки</t>
  </si>
  <si>
    <t>Используемый метод определения НМЦК 
с обоснованием:</t>
  </si>
  <si>
    <t>№</t>
  </si>
  <si>
    <t>Кол-во</t>
  </si>
  <si>
    <t>Средняя цена (руб.)</t>
  </si>
  <si>
    <t>Итого:</t>
  </si>
  <si>
    <t>(подпись/расшифровка подписи)</t>
  </si>
  <si>
    <t>Наименование товара, услуги (работы)</t>
  </si>
  <si>
    <t>(наименование должности)</t>
  </si>
  <si>
    <t>Работник контрактной службы/ контрактный управляющий:</t>
  </si>
  <si>
    <t>Ед. измер.</t>
  </si>
  <si>
    <t>Расчёт НМЦК</t>
  </si>
  <si>
    <t>Среднее квадратич-ное отклонение</t>
  </si>
  <si>
    <t>Коэффи-циент вариации (%)</t>
  </si>
  <si>
    <t>Совокуп-ность значений</t>
  </si>
  <si>
    <t xml:space="preserve">Метод сопоставимых рыночных цен (анализа рынка) является приоритетным для определения и обоснования начальной (максимальной) цены контракта, цены контракта, заключаемого с единственным поставщиком (подрядчиком, исполнителем)  Расчёт выполнен в соответствии с Методическими рекомендациями, утверждёнными приказом МЭР РФ от 02.10.2013 г. № 567. 
</t>
  </si>
  <si>
    <t>НМЦК рассчитана по среднему ценовому предложению и составляет (в рублях):</t>
  </si>
  <si>
    <t>Поставщик № 1</t>
  </si>
  <si>
    <t>Поставщик № 2</t>
  </si>
  <si>
    <t>Поставщик № 3</t>
  </si>
  <si>
    <t>НМЦК по средней цене</t>
  </si>
  <si>
    <t>НМЦК по min цене</t>
  </si>
  <si>
    <t>ОКПД</t>
  </si>
  <si>
    <t>ГАЗ</t>
  </si>
  <si>
    <t>зч</t>
  </si>
  <si>
    <t>УАЗ</t>
  </si>
  <si>
    <t>FORD</t>
  </si>
  <si>
    <t>VESTA</t>
  </si>
  <si>
    <t>ВАЗ</t>
  </si>
  <si>
    <t>FIAT</t>
  </si>
  <si>
    <t>СИТРОЕН</t>
  </si>
  <si>
    <t>Техническое обслуживание</t>
  </si>
  <si>
    <t>Обоснование начальной (максимальной) цены контракта на техническое обслуживание  и ремонт автотранспорта, включая запасные части</t>
  </si>
  <si>
    <t>Техническое обслуживание и ремонт автотранспорта, включая запасные части</t>
  </si>
  <si>
    <t>ВАЗ, ГАЗ, УАЗ</t>
  </si>
  <si>
    <t>Иномарки</t>
  </si>
  <si>
    <t>норма/час</t>
  </si>
  <si>
    <t>Работы по текущему и капитальному ремонту, включая диагностические и электротехнические работы</t>
  </si>
  <si>
    <t>Кузовные и малярные работы, включая все виды сварочных и медницких работ</t>
  </si>
  <si>
    <t>Шиномонтажные работы, вулканизация, ремонт проколов</t>
  </si>
  <si>
    <t>Дата подготовки обоснования НМЦК: 27.03.2025 г.</t>
  </si>
  <si>
    <t>Запасные части по факту поломки</t>
  </si>
  <si>
    <t>1 у.е.</t>
  </si>
  <si>
    <t>45.20.11.100</t>
  </si>
  <si>
    <t>45.20.11.101</t>
  </si>
  <si>
    <t>45.20.11.519</t>
  </si>
  <si>
    <t>45.20.14.000</t>
  </si>
  <si>
    <t>45.20.13.000</t>
  </si>
  <si>
    <t>29.32.30.390</t>
  </si>
  <si>
    <t>29.32.30.391</t>
  </si>
  <si>
    <t>29.32.30.392</t>
  </si>
  <si>
    <t>29.32.30.393</t>
  </si>
  <si>
    <t>29.32.30.394</t>
  </si>
  <si>
    <t>29.32.30.395</t>
  </si>
  <si>
    <t>29.32.30.396</t>
  </si>
  <si>
    <t>В соответствии с выделенным лимитом бюджетных средств стоимость составляет 400 000 (Четыреста тысяч)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</si>
</sst>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#########"/>
  </numFmts>
  <fonts count="6" x14ac:knownFonts="1">
    <font>
      <sz val="11"/>
      <color rgb="FF000000"/>
      <name val="Calibri"/>
      <charset val="204"/>
    </font>
    <font>
      <sz val="14"/>
      <color rgb="FF000000"/>
      <name val="Arial"/>
      <family val="2"/>
      <charset val="204"/>
    </font>
    <font>
      <sz val="9"/>
      <color rgb="FF00000A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14"/>
      <color rgb="FF000000"/>
      <name val="Arial"/>
      <family val="2"/>
      <charset val="204"/>
    </font>
    <font>
      <b/>
      <i/>
      <sz val="1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Alignment="0"/>
  </cellStyleXfs>
  <cellXfs count="59">
    <xf numFmtId="0" fontId="0" fillId="0" borderId="0" xfId="0"/>
    <xf numFmtId="0" fontId="1" fillId="0" borderId="0" xfId="0" applyFont="1" applyFill="1"/>
    <xf numFmtId="2" fontId="1" fillId="0" borderId="0" xfId="0" applyNumberFormat="1" applyFont="1" applyFill="1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2" fontId="1" fillId="0" borderId="0" xfId="0" applyNumberFormat="1" applyFont="1" applyFill="1" applyAlignment="1">
      <alignment vertical="top" wrapText="1"/>
    </xf>
    <xf numFmtId="2" fontId="1" fillId="0" borderId="0" xfId="0" applyNumberFormat="1" applyFont="1" applyFill="1" applyBorder="1"/>
    <xf numFmtId="0" fontId="1" fillId="0" borderId="2" xfId="0" applyFont="1" applyFill="1" applyBorder="1" applyAlignment="1">
      <alignment horizontal="left" vertical="center" wrapText="1"/>
    </xf>
    <xf numFmtId="0" fontId="1" fillId="0" borderId="7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3" fontId="1" fillId="0" borderId="1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2" fontId="0" fillId="0" borderId="0" xfId="0" applyNumberFormat="1"/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topLeftCell="A7" zoomScale="65" zoomScaleNormal="65" zoomScaleSheetLayoutView="100" workbookViewId="0">
      <selection activeCell="O44" sqref="O44"/>
    </sheetView>
  </sheetViews>
  <sheetFormatPr defaultColWidth="9" defaultRowHeight="18" x14ac:dyDescent="0.25"/>
  <cols>
    <col min="1" max="1" width="8.7109375" style="1" customWidth="1"/>
    <col min="2" max="2" width="76.85546875" style="1" customWidth="1"/>
    <col min="3" max="3" width="20" style="1" customWidth="1"/>
    <col min="4" max="4" width="26.42578125" style="1" hidden="1" customWidth="1"/>
    <col min="5" max="5" width="14.85546875" style="1" bestFit="1" customWidth="1"/>
    <col min="6" max="6" width="9.85546875" style="1" bestFit="1" customWidth="1"/>
    <col min="7" max="9" width="25.85546875" style="2" bestFit="1" customWidth="1"/>
    <col min="10" max="10" width="24.42578125" style="2" customWidth="1"/>
    <col min="11" max="11" width="20.140625" style="1" bestFit="1" customWidth="1"/>
    <col min="12" max="12" width="19.85546875" style="1" bestFit="1" customWidth="1"/>
    <col min="13" max="13" width="26.140625" style="1" customWidth="1"/>
    <col min="14" max="14" width="25.85546875" style="8" bestFit="1" customWidth="1"/>
    <col min="15" max="15" width="25.140625" style="1" bestFit="1" customWidth="1"/>
    <col min="16" max="21" width="9.28515625" style="1" customWidth="1"/>
    <col min="22" max="1000" width="9.140625" style="1" customWidth="1"/>
    <col min="1001" max="16384" width="9" style="1"/>
  </cols>
  <sheetData>
    <row r="1" spans="1:16" x14ac:dyDescent="0.25">
      <c r="G1" s="12"/>
      <c r="H1" s="12"/>
      <c r="I1" s="12"/>
      <c r="J1" s="12"/>
    </row>
    <row r="3" spans="1:16" x14ac:dyDescent="0.25">
      <c r="A3" s="53" t="s">
        <v>32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5" spans="1:16" x14ac:dyDescent="0.25">
      <c r="J5" s="13"/>
    </row>
    <row r="6" spans="1:16" x14ac:dyDescent="0.25">
      <c r="A6" s="51" t="s">
        <v>0</v>
      </c>
      <c r="B6" s="51"/>
      <c r="C6" s="14"/>
      <c r="D6" s="14"/>
      <c r="E6" s="54" t="s">
        <v>33</v>
      </c>
      <c r="F6" s="55"/>
      <c r="G6" s="55"/>
      <c r="H6" s="55"/>
      <c r="I6" s="55"/>
      <c r="J6" s="55"/>
      <c r="K6" s="55"/>
      <c r="L6" s="55"/>
      <c r="M6" s="55"/>
      <c r="N6" s="55"/>
      <c r="O6" s="56"/>
    </row>
    <row r="7" spans="1:16" x14ac:dyDescent="0.25">
      <c r="A7" s="52" t="s">
        <v>1</v>
      </c>
      <c r="B7" s="52"/>
      <c r="C7" s="11"/>
      <c r="D7" s="11"/>
      <c r="E7" s="54" t="s">
        <v>15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15"/>
    </row>
    <row r="8" spans="1:16" x14ac:dyDescent="0.25">
      <c r="A8" s="40" t="s">
        <v>11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2"/>
    </row>
    <row r="9" spans="1:16" ht="54" x14ac:dyDescent="0.25">
      <c r="A9" s="16" t="s">
        <v>2</v>
      </c>
      <c r="B9" s="16" t="s">
        <v>7</v>
      </c>
      <c r="C9" s="16" t="s">
        <v>22</v>
      </c>
      <c r="D9" s="16"/>
      <c r="E9" s="16" t="s">
        <v>10</v>
      </c>
      <c r="F9" s="17" t="s">
        <v>3</v>
      </c>
      <c r="G9" s="18" t="s">
        <v>17</v>
      </c>
      <c r="H9" s="18" t="s">
        <v>18</v>
      </c>
      <c r="I9" s="18" t="s">
        <v>19</v>
      </c>
      <c r="J9" s="17" t="s">
        <v>4</v>
      </c>
      <c r="K9" s="19" t="s">
        <v>12</v>
      </c>
      <c r="L9" s="19" t="s">
        <v>13</v>
      </c>
      <c r="M9" s="19" t="s">
        <v>14</v>
      </c>
      <c r="N9" s="17" t="s">
        <v>20</v>
      </c>
      <c r="O9" s="17" t="s">
        <v>21</v>
      </c>
      <c r="P9" s="8"/>
    </row>
    <row r="10" spans="1:16" x14ac:dyDescent="0.25">
      <c r="A10" s="16">
        <v>1</v>
      </c>
      <c r="B10" s="20" t="s">
        <v>31</v>
      </c>
      <c r="C10" s="21"/>
      <c r="D10" s="21"/>
      <c r="E10" s="16"/>
      <c r="F10" s="22"/>
      <c r="G10" s="9"/>
      <c r="H10" s="9"/>
      <c r="I10" s="9"/>
      <c r="J10" s="9"/>
      <c r="K10" s="23"/>
      <c r="L10" s="23"/>
      <c r="M10" s="23"/>
      <c r="N10" s="9"/>
      <c r="O10" s="9"/>
      <c r="P10" s="8"/>
    </row>
    <row r="11" spans="1:16" s="38" customFormat="1" ht="37.5" x14ac:dyDescent="0.3">
      <c r="A11" s="32"/>
      <c r="B11" s="33" t="s">
        <v>34</v>
      </c>
      <c r="C11" s="33" t="s">
        <v>43</v>
      </c>
      <c r="D11" s="33"/>
      <c r="E11" s="32" t="s">
        <v>36</v>
      </c>
      <c r="F11" s="34">
        <v>1</v>
      </c>
      <c r="G11" s="35">
        <v>1650</v>
      </c>
      <c r="H11" s="35">
        <v>1600</v>
      </c>
      <c r="I11" s="35">
        <v>1550</v>
      </c>
      <c r="J11" s="35">
        <f>(G11+H11+I11)/3</f>
        <v>1600</v>
      </c>
      <c r="K11" s="36">
        <f t="shared" ref="K11:K29" si="0">STDEV(G11:I11)</f>
        <v>50</v>
      </c>
      <c r="L11" s="36">
        <f t="shared" ref="L11:L29" si="1">K11/J11*100</f>
        <v>3.125</v>
      </c>
      <c r="M11" s="36" t="str">
        <f t="shared" ref="M11:M29" si="2">IF(L11&lt;33,"ОДНОРОДНЫЕ","НЕОДНОРОДНЫЕ")</f>
        <v>ОДНОРОДНЫЕ</v>
      </c>
      <c r="N11" s="35">
        <f t="shared" ref="N11" si="3">F11*J11</f>
        <v>1600</v>
      </c>
      <c r="O11" s="35"/>
      <c r="P11" s="37"/>
    </row>
    <row r="12" spans="1:16" s="38" customFormat="1" ht="37.5" x14ac:dyDescent="0.3">
      <c r="A12" s="32"/>
      <c r="B12" s="33" t="s">
        <v>35</v>
      </c>
      <c r="C12" s="33" t="s">
        <v>44</v>
      </c>
      <c r="D12" s="33"/>
      <c r="E12" s="32" t="str">
        <f>E11</f>
        <v>норма/час</v>
      </c>
      <c r="F12" s="34">
        <f>F11</f>
        <v>1</v>
      </c>
      <c r="G12" s="35">
        <v>2100</v>
      </c>
      <c r="H12" s="35">
        <v>2000</v>
      </c>
      <c r="I12" s="35">
        <v>2000</v>
      </c>
      <c r="J12" s="35">
        <f t="shared" ref="J12:J29" si="4">(G12+H12+I12)/3</f>
        <v>2033.3333333333333</v>
      </c>
      <c r="K12" s="36">
        <f t="shared" si="0"/>
        <v>57.735026918962575</v>
      </c>
      <c r="L12" s="36">
        <f t="shared" si="1"/>
        <v>2.8394275533916025</v>
      </c>
      <c r="M12" s="36" t="str">
        <f t="shared" si="2"/>
        <v>ОДНОРОДНЫЕ</v>
      </c>
      <c r="N12" s="35">
        <f>F12*J12</f>
        <v>2033.3333333333333</v>
      </c>
      <c r="O12" s="35"/>
      <c r="P12" s="37"/>
    </row>
    <row r="13" spans="1:16" ht="36" x14ac:dyDescent="0.25">
      <c r="A13" s="16">
        <v>2</v>
      </c>
      <c r="B13" s="8" t="s">
        <v>37</v>
      </c>
      <c r="C13" s="21"/>
      <c r="D13" s="21"/>
      <c r="E13" s="16"/>
      <c r="F13" s="22"/>
      <c r="G13" s="9"/>
      <c r="H13" s="9"/>
      <c r="I13" s="9"/>
      <c r="J13" s="35"/>
      <c r="K13" s="23"/>
      <c r="L13" s="23"/>
      <c r="M13" s="23"/>
      <c r="N13" s="9"/>
      <c r="O13" s="9"/>
      <c r="P13" s="8"/>
    </row>
    <row r="14" spans="1:16" s="38" customFormat="1" ht="37.5" x14ac:dyDescent="0.3">
      <c r="A14" s="32"/>
      <c r="B14" s="33" t="str">
        <f>B11</f>
        <v>ВАЗ, ГАЗ, УАЗ</v>
      </c>
      <c r="C14" s="33" t="s">
        <v>45</v>
      </c>
      <c r="D14" s="33"/>
      <c r="E14" s="32" t="str">
        <f>E12</f>
        <v>норма/час</v>
      </c>
      <c r="F14" s="34">
        <v>1</v>
      </c>
      <c r="G14" s="35">
        <v>1650</v>
      </c>
      <c r="H14" s="35">
        <v>1600</v>
      </c>
      <c r="I14" s="35">
        <v>1550</v>
      </c>
      <c r="J14" s="35">
        <f t="shared" si="4"/>
        <v>1600</v>
      </c>
      <c r="K14" s="36">
        <f t="shared" si="0"/>
        <v>50</v>
      </c>
      <c r="L14" s="36">
        <f t="shared" si="1"/>
        <v>3.125</v>
      </c>
      <c r="M14" s="36" t="str">
        <f t="shared" si="2"/>
        <v>ОДНОРОДНЫЕ</v>
      </c>
      <c r="N14" s="35">
        <f t="shared" ref="N14:N29" si="5">F14*J14</f>
        <v>1600</v>
      </c>
      <c r="O14" s="35"/>
      <c r="P14" s="37"/>
    </row>
    <row r="15" spans="1:16" s="38" customFormat="1" ht="37.5" x14ac:dyDescent="0.3">
      <c r="A15" s="32"/>
      <c r="B15" s="39" t="str">
        <f>B12</f>
        <v>Иномарки</v>
      </c>
      <c r="C15" s="33" t="str">
        <f>C14</f>
        <v>45.20.11.519</v>
      </c>
      <c r="D15" s="33"/>
      <c r="E15" s="32" t="str">
        <f>E14</f>
        <v>норма/час</v>
      </c>
      <c r="F15" s="34">
        <v>1</v>
      </c>
      <c r="G15" s="35">
        <v>2100</v>
      </c>
      <c r="H15" s="35">
        <v>2000</v>
      </c>
      <c r="I15" s="35">
        <v>2000</v>
      </c>
      <c r="J15" s="35">
        <f t="shared" si="4"/>
        <v>2033.3333333333333</v>
      </c>
      <c r="K15" s="36">
        <f t="shared" si="0"/>
        <v>57.735026918962575</v>
      </c>
      <c r="L15" s="36">
        <f t="shared" si="1"/>
        <v>2.8394275533916025</v>
      </c>
      <c r="M15" s="36" t="str">
        <f t="shared" si="2"/>
        <v>ОДНОРОДНЫЕ</v>
      </c>
      <c r="N15" s="35">
        <f t="shared" si="5"/>
        <v>2033.3333333333333</v>
      </c>
      <c r="O15" s="35"/>
      <c r="P15" s="37"/>
    </row>
    <row r="16" spans="1:16" ht="36" x14ac:dyDescent="0.25">
      <c r="A16" s="16">
        <v>3</v>
      </c>
      <c r="B16" s="20" t="s">
        <v>38</v>
      </c>
      <c r="C16" s="21"/>
      <c r="D16" s="21"/>
      <c r="E16" s="16"/>
      <c r="F16" s="22"/>
      <c r="G16" s="9"/>
      <c r="H16" s="9"/>
      <c r="I16" s="9"/>
      <c r="J16" s="35"/>
      <c r="K16" s="23"/>
      <c r="L16" s="23"/>
      <c r="M16" s="23"/>
      <c r="N16" s="9"/>
      <c r="O16" s="9"/>
      <c r="P16" s="8"/>
    </row>
    <row r="17" spans="1:16" s="38" customFormat="1" ht="37.5" x14ac:dyDescent="0.3">
      <c r="A17" s="32"/>
      <c r="B17" s="33" t="str">
        <f>B14</f>
        <v>ВАЗ, ГАЗ, УАЗ</v>
      </c>
      <c r="C17" s="33" t="s">
        <v>46</v>
      </c>
      <c r="D17" s="33"/>
      <c r="E17" s="32" t="str">
        <f>E15</f>
        <v>норма/час</v>
      </c>
      <c r="F17" s="34">
        <v>1</v>
      </c>
      <c r="G17" s="35">
        <v>1650</v>
      </c>
      <c r="H17" s="35">
        <v>1600</v>
      </c>
      <c r="I17" s="35">
        <v>1550</v>
      </c>
      <c r="J17" s="35">
        <f t="shared" si="4"/>
        <v>1600</v>
      </c>
      <c r="K17" s="36">
        <f t="shared" si="0"/>
        <v>50</v>
      </c>
      <c r="L17" s="36">
        <f t="shared" si="1"/>
        <v>3.125</v>
      </c>
      <c r="M17" s="36" t="str">
        <f t="shared" si="2"/>
        <v>ОДНОРОДНЫЕ</v>
      </c>
      <c r="N17" s="35">
        <f t="shared" si="5"/>
        <v>1600</v>
      </c>
      <c r="O17" s="35"/>
      <c r="P17" s="37"/>
    </row>
    <row r="18" spans="1:16" s="38" customFormat="1" ht="37.5" x14ac:dyDescent="0.3">
      <c r="A18" s="32"/>
      <c r="B18" s="33" t="str">
        <f>B15</f>
        <v>Иномарки</v>
      </c>
      <c r="C18" s="33" t="s">
        <v>46</v>
      </c>
      <c r="D18" s="33"/>
      <c r="E18" s="32" t="str">
        <f>E17</f>
        <v>норма/час</v>
      </c>
      <c r="F18" s="34">
        <v>1</v>
      </c>
      <c r="G18" s="35">
        <v>2100</v>
      </c>
      <c r="H18" s="35">
        <v>2000</v>
      </c>
      <c r="I18" s="35">
        <v>2000</v>
      </c>
      <c r="J18" s="35">
        <f t="shared" si="4"/>
        <v>2033.3333333333333</v>
      </c>
      <c r="K18" s="36">
        <f t="shared" si="0"/>
        <v>57.735026918962575</v>
      </c>
      <c r="L18" s="36">
        <f t="shared" si="1"/>
        <v>2.8394275533916025</v>
      </c>
      <c r="M18" s="36" t="str">
        <f t="shared" si="2"/>
        <v>ОДНОРОДНЫЕ</v>
      </c>
      <c r="N18" s="35">
        <f t="shared" si="5"/>
        <v>2033.3333333333333</v>
      </c>
      <c r="O18" s="35"/>
      <c r="P18" s="37"/>
    </row>
    <row r="19" spans="1:16" ht="18.75" x14ac:dyDescent="0.25">
      <c r="A19" s="16">
        <v>4</v>
      </c>
      <c r="B19" s="21" t="s">
        <v>39</v>
      </c>
      <c r="C19" s="21"/>
      <c r="D19" s="21"/>
      <c r="E19" s="16"/>
      <c r="F19" s="22"/>
      <c r="G19" s="9"/>
      <c r="H19" s="9"/>
      <c r="I19" s="9"/>
      <c r="J19" s="35"/>
      <c r="K19" s="23"/>
      <c r="L19" s="23"/>
      <c r="M19" s="23"/>
      <c r="N19" s="9"/>
      <c r="O19" s="9"/>
      <c r="P19" s="8"/>
    </row>
    <row r="20" spans="1:16" s="38" customFormat="1" ht="37.5" x14ac:dyDescent="0.3">
      <c r="A20" s="32"/>
      <c r="B20" s="33" t="str">
        <f>B17</f>
        <v>ВАЗ, ГАЗ, УАЗ</v>
      </c>
      <c r="C20" s="33" t="s">
        <v>47</v>
      </c>
      <c r="D20" s="33"/>
      <c r="E20" s="32" t="str">
        <f>E18</f>
        <v>норма/час</v>
      </c>
      <c r="F20" s="34">
        <v>1</v>
      </c>
      <c r="G20" s="35">
        <v>1650</v>
      </c>
      <c r="H20" s="35">
        <v>1600</v>
      </c>
      <c r="I20" s="35">
        <v>1550</v>
      </c>
      <c r="J20" s="35">
        <f t="shared" si="4"/>
        <v>1600</v>
      </c>
      <c r="K20" s="36">
        <f t="shared" si="0"/>
        <v>50</v>
      </c>
      <c r="L20" s="36">
        <f t="shared" si="1"/>
        <v>3.125</v>
      </c>
      <c r="M20" s="36" t="str">
        <f t="shared" si="2"/>
        <v>ОДНОРОДНЫЕ</v>
      </c>
      <c r="N20" s="35">
        <f t="shared" si="5"/>
        <v>1600</v>
      </c>
      <c r="O20" s="35"/>
      <c r="P20" s="37"/>
    </row>
    <row r="21" spans="1:16" s="38" customFormat="1" ht="37.5" x14ac:dyDescent="0.3">
      <c r="A21" s="32"/>
      <c r="B21" s="33" t="str">
        <f>B18</f>
        <v>Иномарки</v>
      </c>
      <c r="C21" s="33" t="s">
        <v>47</v>
      </c>
      <c r="D21" s="33"/>
      <c r="E21" s="32" t="str">
        <f>E20</f>
        <v>норма/час</v>
      </c>
      <c r="F21" s="34">
        <v>1</v>
      </c>
      <c r="G21" s="35">
        <v>2100</v>
      </c>
      <c r="H21" s="35">
        <v>2000</v>
      </c>
      <c r="I21" s="35">
        <v>2000</v>
      </c>
      <c r="J21" s="35">
        <f t="shared" si="4"/>
        <v>2033.3333333333333</v>
      </c>
      <c r="K21" s="36">
        <f t="shared" si="0"/>
        <v>57.735026918962575</v>
      </c>
      <c r="L21" s="36">
        <f t="shared" si="1"/>
        <v>2.8394275533916025</v>
      </c>
      <c r="M21" s="36" t="str">
        <f t="shared" si="2"/>
        <v>ОДНОРОДНЫЕ</v>
      </c>
      <c r="N21" s="35">
        <f t="shared" si="5"/>
        <v>2033.3333333333333</v>
      </c>
      <c r="O21" s="35"/>
      <c r="P21" s="37"/>
    </row>
    <row r="22" spans="1:16" ht="18.75" x14ac:dyDescent="0.25">
      <c r="A22" s="16">
        <v>5</v>
      </c>
      <c r="B22" s="21" t="s">
        <v>41</v>
      </c>
      <c r="C22" s="21"/>
      <c r="D22" s="21"/>
      <c r="E22" s="16"/>
      <c r="F22" s="22"/>
      <c r="G22" s="9"/>
      <c r="H22" s="9"/>
      <c r="I22" s="9"/>
      <c r="J22" s="35"/>
      <c r="K22" s="23"/>
      <c r="L22" s="23"/>
      <c r="M22" s="23"/>
      <c r="N22" s="9"/>
      <c r="O22" s="9"/>
      <c r="P22" s="8"/>
    </row>
    <row r="23" spans="1:16" s="38" customFormat="1" ht="18.75" x14ac:dyDescent="0.3">
      <c r="A23" s="32"/>
      <c r="B23" s="33" t="s">
        <v>23</v>
      </c>
      <c r="C23" s="33" t="s">
        <v>48</v>
      </c>
      <c r="D23" s="33"/>
      <c r="E23" s="32" t="s">
        <v>42</v>
      </c>
      <c r="F23" s="34">
        <v>1</v>
      </c>
      <c r="G23" s="35">
        <v>65874265.916667439</v>
      </c>
      <c r="H23" s="35">
        <v>73120435.167499691</v>
      </c>
      <c r="I23" s="35">
        <v>63239295.279999934</v>
      </c>
      <c r="J23" s="35">
        <f t="shared" si="4"/>
        <v>67411332.121389017</v>
      </c>
      <c r="K23" s="36">
        <f t="shared" si="0"/>
        <v>5116752.9505886436</v>
      </c>
      <c r="L23" s="36">
        <f t="shared" si="1"/>
        <v>7.5903454056875752</v>
      </c>
      <c r="M23" s="23" t="str">
        <f t="shared" si="2"/>
        <v>ОДНОРОДНЫЕ</v>
      </c>
      <c r="N23" s="9">
        <f t="shared" si="5"/>
        <v>67411332.121389017</v>
      </c>
      <c r="O23" s="35"/>
      <c r="P23" s="37"/>
    </row>
    <row r="24" spans="1:16" s="38" customFormat="1" ht="18.75" x14ac:dyDescent="0.3">
      <c r="A24" s="32"/>
      <c r="B24" s="33" t="str">
        <f>Лист2!B3</f>
        <v>УАЗ</v>
      </c>
      <c r="C24" s="33" t="s">
        <v>49</v>
      </c>
      <c r="D24" s="33"/>
      <c r="E24" s="32" t="str">
        <f t="shared" ref="E24:E29" si="6">E23</f>
        <v>1 у.е.</v>
      </c>
      <c r="F24" s="34">
        <v>1</v>
      </c>
      <c r="G24" s="35">
        <v>37667174.474999785</v>
      </c>
      <c r="H24" s="35">
        <v>39550776.562499896</v>
      </c>
      <c r="I24" s="35">
        <v>41433938.594999894</v>
      </c>
      <c r="J24" s="35">
        <f t="shared" si="4"/>
        <v>39550629.877499856</v>
      </c>
      <c r="K24" s="36">
        <f t="shared" si="0"/>
        <v>1883382.0642842003</v>
      </c>
      <c r="L24" s="36">
        <f t="shared" si="1"/>
        <v>4.7619521360787394</v>
      </c>
      <c r="M24" s="23" t="str">
        <f t="shared" si="2"/>
        <v>ОДНОРОДНЫЕ</v>
      </c>
      <c r="N24" s="9">
        <f t="shared" si="5"/>
        <v>39550629.877499856</v>
      </c>
      <c r="O24" s="35"/>
      <c r="P24" s="37"/>
    </row>
    <row r="25" spans="1:16" s="38" customFormat="1" ht="18.75" x14ac:dyDescent="0.3">
      <c r="A25" s="32"/>
      <c r="B25" s="33" t="str">
        <f>Лист2!B4</f>
        <v>FORD</v>
      </c>
      <c r="C25" s="33" t="s">
        <v>50</v>
      </c>
      <c r="D25" s="33"/>
      <c r="E25" s="32" t="str">
        <f t="shared" si="6"/>
        <v>1 у.е.</v>
      </c>
      <c r="F25" s="34">
        <v>1</v>
      </c>
      <c r="G25" s="35">
        <v>51092013.768732257</v>
      </c>
      <c r="H25" s="35">
        <v>54724215.740118265</v>
      </c>
      <c r="I25" s="35">
        <v>57076150.783029877</v>
      </c>
      <c r="J25" s="35">
        <f t="shared" si="4"/>
        <v>54297460.097293466</v>
      </c>
      <c r="K25" s="36">
        <f t="shared" si="0"/>
        <v>3014807.4955930128</v>
      </c>
      <c r="L25" s="36">
        <f t="shared" si="1"/>
        <v>5.5523913829319067</v>
      </c>
      <c r="M25" s="23" t="str">
        <f t="shared" si="2"/>
        <v>ОДНОРОДНЫЕ</v>
      </c>
      <c r="N25" s="9">
        <f t="shared" si="5"/>
        <v>54297460.097293466</v>
      </c>
      <c r="O25" s="35"/>
      <c r="P25" s="37"/>
    </row>
    <row r="26" spans="1:16" s="38" customFormat="1" ht="18.75" x14ac:dyDescent="0.3">
      <c r="A26" s="32"/>
      <c r="B26" s="33" t="str">
        <f>Лист2!B5</f>
        <v>VESTA</v>
      </c>
      <c r="C26" s="33" t="s">
        <v>51</v>
      </c>
      <c r="D26" s="33"/>
      <c r="E26" s="32" t="str">
        <f t="shared" si="6"/>
        <v>1 у.е.</v>
      </c>
      <c r="F26" s="34">
        <v>1</v>
      </c>
      <c r="G26" s="35">
        <v>2476792.5049241236</v>
      </c>
      <c r="H26" s="35">
        <v>2340376.3803786756</v>
      </c>
      <c r="I26" s="35">
        <v>2557439.5252818428</v>
      </c>
      <c r="J26" s="35">
        <f t="shared" si="4"/>
        <v>2458202.8035282139</v>
      </c>
      <c r="K26" s="36">
        <f t="shared" si="0"/>
        <v>109719.11851316136</v>
      </c>
      <c r="L26" s="36">
        <f t="shared" si="1"/>
        <v>4.463387575495541</v>
      </c>
      <c r="M26" s="23" t="str">
        <f t="shared" si="2"/>
        <v>ОДНОРОДНЫЕ</v>
      </c>
      <c r="N26" s="9">
        <f t="shared" si="5"/>
        <v>2458202.8035282139</v>
      </c>
      <c r="O26" s="35"/>
      <c r="P26" s="37"/>
    </row>
    <row r="27" spans="1:16" s="38" customFormat="1" ht="18.75" x14ac:dyDescent="0.3">
      <c r="A27" s="32"/>
      <c r="B27" s="33" t="str">
        <f>Лист2!B6</f>
        <v>ВАЗ</v>
      </c>
      <c r="C27" s="33" t="s">
        <v>52</v>
      </c>
      <c r="D27" s="33"/>
      <c r="E27" s="32" t="str">
        <f t="shared" si="6"/>
        <v>1 у.е.</v>
      </c>
      <c r="F27" s="34">
        <v>1</v>
      </c>
      <c r="G27" s="35">
        <v>55058058.051827274</v>
      </c>
      <c r="H27" s="35">
        <v>56876940.326753147</v>
      </c>
      <c r="I27" s="35">
        <v>55746283.777474537</v>
      </c>
      <c r="J27" s="35">
        <f t="shared" si="4"/>
        <v>55893760.718684994</v>
      </c>
      <c r="K27" s="36">
        <f t="shared" si="0"/>
        <v>918365.54195563763</v>
      </c>
      <c r="L27" s="36">
        <f t="shared" si="1"/>
        <v>1.6430555578068891</v>
      </c>
      <c r="M27" s="23" t="str">
        <f t="shared" si="2"/>
        <v>ОДНОРОДНЫЕ</v>
      </c>
      <c r="N27" s="9">
        <f t="shared" si="5"/>
        <v>55893760.718684994</v>
      </c>
      <c r="O27" s="35"/>
      <c r="P27" s="37"/>
    </row>
    <row r="28" spans="1:16" s="38" customFormat="1" ht="18.75" x14ac:dyDescent="0.3">
      <c r="A28" s="32"/>
      <c r="B28" s="33" t="str">
        <f>Лист2!B7</f>
        <v>FIAT</v>
      </c>
      <c r="C28" s="33" t="s">
        <v>53</v>
      </c>
      <c r="D28" s="33"/>
      <c r="E28" s="32" t="str">
        <f t="shared" si="6"/>
        <v>1 у.е.</v>
      </c>
      <c r="F28" s="34">
        <v>1</v>
      </c>
      <c r="G28" s="35">
        <v>1031275225.2917569</v>
      </c>
      <c r="H28" s="35">
        <v>1018582607.1343157</v>
      </c>
      <c r="I28" s="35">
        <v>1110604088.7757256</v>
      </c>
      <c r="J28" s="35">
        <f t="shared" si="4"/>
        <v>1053487307.0672661</v>
      </c>
      <c r="K28" s="36">
        <f t="shared" si="0"/>
        <v>49870038.133848608</v>
      </c>
      <c r="L28" s="36">
        <f t="shared" si="1"/>
        <v>4.7338053149096329</v>
      </c>
      <c r="M28" s="23" t="str">
        <f t="shared" si="2"/>
        <v>ОДНОРОДНЫЕ</v>
      </c>
      <c r="N28" s="9">
        <f t="shared" si="5"/>
        <v>1053487307.0672661</v>
      </c>
      <c r="O28" s="35"/>
      <c r="P28" s="37"/>
    </row>
    <row r="29" spans="1:16" s="38" customFormat="1" ht="18.75" x14ac:dyDescent="0.3">
      <c r="A29" s="32"/>
      <c r="B29" s="33" t="str">
        <f>Лист2!B8</f>
        <v>СИТРОЕН</v>
      </c>
      <c r="C29" s="33" t="s">
        <v>54</v>
      </c>
      <c r="D29" s="33"/>
      <c r="E29" s="32" t="str">
        <f t="shared" si="6"/>
        <v>1 у.е.</v>
      </c>
      <c r="F29" s="34">
        <v>1</v>
      </c>
      <c r="G29" s="35">
        <v>1368287.2</v>
      </c>
      <c r="H29" s="35">
        <v>1221685</v>
      </c>
      <c r="I29" s="35">
        <v>1331636.6499999999</v>
      </c>
      <c r="J29" s="35">
        <f t="shared" si="4"/>
        <v>1307202.95</v>
      </c>
      <c r="K29" s="36">
        <f t="shared" si="0"/>
        <v>76294.203796733433</v>
      </c>
      <c r="L29" s="36">
        <f t="shared" si="1"/>
        <v>5.8364467274751357</v>
      </c>
      <c r="M29" s="23" t="str">
        <f t="shared" si="2"/>
        <v>ОДНОРОДНЫЕ</v>
      </c>
      <c r="N29" s="9">
        <f t="shared" si="5"/>
        <v>1307202.95</v>
      </c>
      <c r="O29" s="35"/>
      <c r="P29" s="37"/>
    </row>
    <row r="30" spans="1:16" x14ac:dyDescent="0.25">
      <c r="A30" s="43" t="s">
        <v>16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9">
        <f>SUM(N10:N29)</f>
        <v>1274420428.9689951</v>
      </c>
      <c r="O30" s="9" t="e">
        <f>#REF!</f>
        <v>#REF!</v>
      </c>
    </row>
    <row r="31" spans="1:16" x14ac:dyDescent="0.25">
      <c r="A31" s="43" t="s">
        <v>5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5"/>
      <c r="N31" s="9">
        <f>SUM(N30:N30)</f>
        <v>1274420428.9689951</v>
      </c>
      <c r="O31" s="9" t="e">
        <f>SUM(O30:O30)</f>
        <v>#REF!</v>
      </c>
    </row>
    <row r="32" spans="1:16" ht="54" customHeight="1" x14ac:dyDescent="0.25">
      <c r="A32" s="57"/>
      <c r="B32" s="58" t="s">
        <v>55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1: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5" x14ac:dyDescent="0.25">
      <c r="A34" s="46" t="s">
        <v>40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</row>
    <row r="35" spans="1:1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7" spans="1:15" x14ac:dyDescent="0.25">
      <c r="A37" s="46" t="s">
        <v>9</v>
      </c>
      <c r="B37" s="46"/>
      <c r="C37" s="46"/>
      <c r="D37" s="46"/>
      <c r="E37" s="46"/>
      <c r="F37" s="7"/>
      <c r="G37" s="7"/>
      <c r="H37" s="5"/>
      <c r="I37" s="7"/>
      <c r="J37" s="8"/>
      <c r="K37" s="8"/>
      <c r="L37" s="8"/>
      <c r="M37" s="8"/>
      <c r="O37" s="8"/>
    </row>
    <row r="38" spans="1:15" x14ac:dyDescent="0.25">
      <c r="A38" s="50"/>
      <c r="B38" s="50"/>
      <c r="C38" s="50"/>
      <c r="D38" s="50"/>
      <c r="E38" s="50"/>
      <c r="F38" s="6"/>
      <c r="G38" s="6"/>
      <c r="H38" s="49"/>
      <c r="I38" s="49"/>
      <c r="J38" s="1"/>
    </row>
    <row r="39" spans="1:15" x14ac:dyDescent="0.25">
      <c r="A39" s="47" t="s">
        <v>8</v>
      </c>
      <c r="B39" s="47"/>
      <c r="C39" s="47"/>
      <c r="D39" s="47"/>
      <c r="E39" s="47"/>
      <c r="F39" s="6"/>
      <c r="G39" s="6"/>
      <c r="H39" s="48" t="s">
        <v>6</v>
      </c>
      <c r="I39" s="48"/>
      <c r="J39" s="1"/>
    </row>
    <row r="40" spans="1:15" x14ac:dyDescent="0.25">
      <c r="A40" s="5"/>
      <c r="B40" s="6"/>
      <c r="C40" s="6"/>
      <c r="D40" s="6"/>
      <c r="E40" s="6"/>
      <c r="G40" s="1"/>
      <c r="H40" s="1"/>
      <c r="I40" s="1"/>
      <c r="J40" s="1"/>
    </row>
    <row r="41" spans="1:15" x14ac:dyDescent="0.25">
      <c r="A41" s="5"/>
      <c r="B41" s="5"/>
      <c r="C41" s="5"/>
      <c r="D41" s="5"/>
      <c r="E41" s="5"/>
      <c r="F41" s="5"/>
      <c r="G41" s="3"/>
      <c r="H41" s="3"/>
      <c r="I41" s="3"/>
      <c r="J41" s="1"/>
    </row>
    <row r="42" spans="1:15" x14ac:dyDescent="0.25">
      <c r="A42" s="10"/>
      <c r="B42" s="10"/>
      <c r="C42" s="10"/>
      <c r="D42" s="10"/>
      <c r="E42" s="10"/>
      <c r="F42" s="10"/>
      <c r="G42" s="3"/>
      <c r="H42" s="3"/>
      <c r="I42" s="3"/>
      <c r="J42" s="1"/>
    </row>
  </sheetData>
  <mergeCells count="15">
    <mergeCell ref="A6:B6"/>
    <mergeCell ref="A7:B7"/>
    <mergeCell ref="A3:O3"/>
    <mergeCell ref="E6:O6"/>
    <mergeCell ref="E7:O7"/>
    <mergeCell ref="A8:O8"/>
    <mergeCell ref="A31:M31"/>
    <mergeCell ref="A34:O34"/>
    <mergeCell ref="A39:E39"/>
    <mergeCell ref="H39:I39"/>
    <mergeCell ref="H38:I38"/>
    <mergeCell ref="A37:E37"/>
    <mergeCell ref="A38:E38"/>
    <mergeCell ref="A30:M30"/>
    <mergeCell ref="B32:O32"/>
  </mergeCells>
  <pageMargins left="0.19685039370078741" right="0" top="0" bottom="0" header="0.51181102362204722" footer="0.51181102362204722"/>
  <pageSetup paperSize="9" scale="52" fitToHeight="0" orientation="landscape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"/>
  <sheetViews>
    <sheetView workbookViewId="0">
      <selection activeCell="C8" sqref="C8:E8"/>
    </sheetView>
  </sheetViews>
  <sheetFormatPr defaultRowHeight="15" x14ac:dyDescent="0.25"/>
  <cols>
    <col min="3" max="3" width="14.42578125" customWidth="1"/>
    <col min="4" max="4" width="14" customWidth="1"/>
    <col min="5" max="5" width="15.5703125" customWidth="1"/>
    <col min="6" max="6" width="16.7109375" customWidth="1"/>
  </cols>
  <sheetData>
    <row r="1" spans="2:6" x14ac:dyDescent="0.25">
      <c r="B1" t="s">
        <v>24</v>
      </c>
    </row>
    <row r="2" spans="2:6" x14ac:dyDescent="0.25">
      <c r="B2" t="s">
        <v>23</v>
      </c>
      <c r="C2">
        <v>65874265.916667439</v>
      </c>
      <c r="D2">
        <v>73120435.167499691</v>
      </c>
      <c r="E2">
        <v>63239295.279999934</v>
      </c>
      <c r="F2" s="24">
        <f>(C2+D2+E2)/3</f>
        <v>67411332.121389017</v>
      </c>
    </row>
    <row r="3" spans="2:6" x14ac:dyDescent="0.25">
      <c r="B3" t="s">
        <v>25</v>
      </c>
      <c r="C3">
        <v>37667174.474999785</v>
      </c>
      <c r="D3">
        <v>39550776.562499896</v>
      </c>
      <c r="E3">
        <v>41433938.594999894</v>
      </c>
      <c r="F3" s="24">
        <f t="shared" ref="F3:F8" si="0">(C3+D3+E3)/3</f>
        <v>39550629.877499856</v>
      </c>
    </row>
    <row r="4" spans="2:6" x14ac:dyDescent="0.25">
      <c r="B4" t="s">
        <v>26</v>
      </c>
      <c r="C4">
        <v>51092013.768732257</v>
      </c>
      <c r="D4">
        <v>54724215.740118265</v>
      </c>
      <c r="E4">
        <v>57076150.783029877</v>
      </c>
      <c r="F4" s="24">
        <f t="shared" si="0"/>
        <v>54297460.097293466</v>
      </c>
    </row>
    <row r="5" spans="2:6" x14ac:dyDescent="0.25">
      <c r="B5" t="s">
        <v>27</v>
      </c>
      <c r="C5">
        <v>2476792.5049241236</v>
      </c>
      <c r="D5">
        <v>2340376.3803786756</v>
      </c>
      <c r="E5">
        <v>2557439.5252818428</v>
      </c>
      <c r="F5" s="24">
        <f t="shared" si="0"/>
        <v>2458202.8035282139</v>
      </c>
    </row>
    <row r="6" spans="2:6" x14ac:dyDescent="0.25">
      <c r="B6" t="s">
        <v>28</v>
      </c>
      <c r="C6">
        <v>55058058.051827274</v>
      </c>
      <c r="D6">
        <v>56876940.326753147</v>
      </c>
      <c r="E6">
        <v>55746283.777474537</v>
      </c>
      <c r="F6" s="24">
        <f t="shared" si="0"/>
        <v>55893760.718684994</v>
      </c>
    </row>
    <row r="7" spans="2:6" x14ac:dyDescent="0.25">
      <c r="B7" t="s">
        <v>29</v>
      </c>
      <c r="C7">
        <v>1031275225.2917569</v>
      </c>
      <c r="D7">
        <v>1018582607.1343157</v>
      </c>
      <c r="E7">
        <v>1110604088.7757256</v>
      </c>
      <c r="F7" s="24">
        <f t="shared" si="0"/>
        <v>1053487307.0672661</v>
      </c>
    </row>
    <row r="8" spans="2:6" x14ac:dyDescent="0.25">
      <c r="B8" t="s">
        <v>30</v>
      </c>
      <c r="C8">
        <v>1368287.2</v>
      </c>
      <c r="D8">
        <v>1221685</v>
      </c>
      <c r="E8">
        <v>1331636.6499999999</v>
      </c>
      <c r="F8" s="24">
        <f t="shared" si="0"/>
        <v>1307202.95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14"/>
  <sheetViews>
    <sheetView topLeftCell="A91" workbookViewId="0">
      <selection activeCell="C114" sqref="C114:E114"/>
    </sheetView>
  </sheetViews>
  <sheetFormatPr defaultRowHeight="15" x14ac:dyDescent="0.25"/>
  <cols>
    <col min="1" max="2" width="9.140625" style="25"/>
    <col min="3" max="3" width="10.5703125" style="25" bestFit="1" customWidth="1"/>
    <col min="4" max="4" width="12.7109375" style="25" customWidth="1"/>
    <col min="5" max="5" width="13.140625" style="25" customWidth="1"/>
    <col min="6" max="16384" width="9.140625" style="25"/>
  </cols>
  <sheetData>
    <row r="1" spans="3:5" ht="15.75" thickBot="1" x14ac:dyDescent="0.3"/>
    <row r="2" spans="3:5" ht="15.75" thickBot="1" x14ac:dyDescent="0.3">
      <c r="C2" s="26">
        <v>9699.2000000000007</v>
      </c>
      <c r="D2" s="27">
        <v>8660</v>
      </c>
      <c r="E2" s="28">
        <v>9439.4</v>
      </c>
    </row>
    <row r="3" spans="3:5" ht="15.75" thickBot="1" x14ac:dyDescent="0.3">
      <c r="C3" s="29">
        <v>12096</v>
      </c>
      <c r="D3" s="30">
        <v>10800</v>
      </c>
      <c r="E3" s="31">
        <v>11772</v>
      </c>
    </row>
    <row r="4" spans="3:5" ht="15.75" thickBot="1" x14ac:dyDescent="0.3">
      <c r="C4" s="29">
        <v>53312</v>
      </c>
      <c r="D4" s="30">
        <v>47600</v>
      </c>
      <c r="E4" s="31">
        <v>51884</v>
      </c>
    </row>
    <row r="5" spans="3:5" ht="15.75" thickBot="1" x14ac:dyDescent="0.3">
      <c r="C5" s="29">
        <v>3248</v>
      </c>
      <c r="D5" s="30">
        <v>2900</v>
      </c>
      <c r="E5" s="31">
        <v>3161</v>
      </c>
    </row>
    <row r="6" spans="3:5" ht="15.75" thickBot="1" x14ac:dyDescent="0.3">
      <c r="C6" s="29">
        <v>5504.8</v>
      </c>
      <c r="D6" s="30">
        <v>4915</v>
      </c>
      <c r="E6" s="31">
        <v>5357.35</v>
      </c>
    </row>
    <row r="7" spans="3:5" ht="15.75" thickBot="1" x14ac:dyDescent="0.3">
      <c r="C7" s="29">
        <v>10718.4</v>
      </c>
      <c r="D7" s="30">
        <v>9570</v>
      </c>
      <c r="E7" s="31">
        <v>10431.299999999999</v>
      </c>
    </row>
    <row r="8" spans="3:5" ht="15.75" thickBot="1" x14ac:dyDescent="0.3">
      <c r="C8" s="29">
        <v>2968</v>
      </c>
      <c r="D8" s="30">
        <v>2650</v>
      </c>
      <c r="E8" s="31">
        <v>2888.5</v>
      </c>
    </row>
    <row r="9" spans="3:5" ht="15.75" thickBot="1" x14ac:dyDescent="0.3">
      <c r="C9" s="29">
        <v>27720</v>
      </c>
      <c r="D9" s="30">
        <v>24750</v>
      </c>
      <c r="E9" s="31">
        <v>26977.5</v>
      </c>
    </row>
    <row r="10" spans="3:5" ht="15.75" thickBot="1" x14ac:dyDescent="0.3">
      <c r="C10" s="29">
        <v>20720</v>
      </c>
      <c r="D10" s="30">
        <v>18500</v>
      </c>
      <c r="E10" s="31">
        <v>20165</v>
      </c>
    </row>
    <row r="11" spans="3:5" ht="15.75" thickBot="1" x14ac:dyDescent="0.3">
      <c r="C11" s="29">
        <v>10584</v>
      </c>
      <c r="D11" s="30">
        <v>9450</v>
      </c>
      <c r="E11" s="31">
        <v>10300.5</v>
      </c>
    </row>
    <row r="12" spans="3:5" ht="15.75" thickBot="1" x14ac:dyDescent="0.3">
      <c r="C12" s="29">
        <v>27776</v>
      </c>
      <c r="D12" s="30">
        <v>24800</v>
      </c>
      <c r="E12" s="31">
        <v>27032</v>
      </c>
    </row>
    <row r="13" spans="3:5" ht="15.75" thickBot="1" x14ac:dyDescent="0.3">
      <c r="C13" s="29">
        <v>6160</v>
      </c>
      <c r="D13" s="30">
        <v>5500</v>
      </c>
      <c r="E13" s="31">
        <v>5995</v>
      </c>
    </row>
    <row r="14" spans="3:5" ht="15.75" thickBot="1" x14ac:dyDescent="0.3">
      <c r="C14" s="29">
        <v>38976</v>
      </c>
      <c r="D14" s="30">
        <v>34800</v>
      </c>
      <c r="E14" s="31">
        <v>37932</v>
      </c>
    </row>
    <row r="15" spans="3:5" ht="15.75" thickBot="1" x14ac:dyDescent="0.3">
      <c r="C15" s="29">
        <v>728</v>
      </c>
      <c r="D15" s="30">
        <v>650</v>
      </c>
      <c r="E15" s="31">
        <v>708.5</v>
      </c>
    </row>
    <row r="16" spans="3:5" ht="15.75" thickBot="1" x14ac:dyDescent="0.3">
      <c r="C16" s="29">
        <v>2665.6</v>
      </c>
      <c r="D16" s="30">
        <v>2380</v>
      </c>
      <c r="E16" s="31">
        <v>2594.1999999999998</v>
      </c>
    </row>
    <row r="17" spans="3:5" ht="15.75" thickBot="1" x14ac:dyDescent="0.3">
      <c r="C17" s="29">
        <v>47040</v>
      </c>
      <c r="D17" s="30">
        <v>42000</v>
      </c>
      <c r="E17" s="31">
        <v>45780</v>
      </c>
    </row>
    <row r="18" spans="3:5" ht="15.75" thickBot="1" x14ac:dyDescent="0.3">
      <c r="C18" s="29">
        <v>27272</v>
      </c>
      <c r="D18" s="30">
        <v>24350</v>
      </c>
      <c r="E18" s="31">
        <v>26541.5</v>
      </c>
    </row>
    <row r="19" spans="3:5" ht="15.75" thickBot="1" x14ac:dyDescent="0.3">
      <c r="C19" s="29">
        <v>1008</v>
      </c>
      <c r="D19" s="30">
        <v>900</v>
      </c>
      <c r="E19" s="31">
        <v>981</v>
      </c>
    </row>
    <row r="20" spans="3:5" ht="15.75" thickBot="1" x14ac:dyDescent="0.3">
      <c r="C20" s="29">
        <v>7145.6</v>
      </c>
      <c r="D20" s="30">
        <v>6380</v>
      </c>
      <c r="E20" s="31">
        <v>6954.2</v>
      </c>
    </row>
    <row r="21" spans="3:5" ht="15.75" thickBot="1" x14ac:dyDescent="0.3">
      <c r="C21" s="29">
        <v>33040</v>
      </c>
      <c r="D21" s="30">
        <v>29500</v>
      </c>
      <c r="E21" s="31">
        <v>32155</v>
      </c>
    </row>
    <row r="22" spans="3:5" ht="15.75" thickBot="1" x14ac:dyDescent="0.3">
      <c r="C22" s="29">
        <v>2800</v>
      </c>
      <c r="D22" s="30">
        <v>2500</v>
      </c>
      <c r="E22" s="31">
        <v>2725</v>
      </c>
    </row>
    <row r="23" spans="3:5" ht="15.75" thickBot="1" x14ac:dyDescent="0.3">
      <c r="C23" s="29">
        <v>20048</v>
      </c>
      <c r="D23" s="30">
        <v>17900</v>
      </c>
      <c r="E23" s="31">
        <v>19511</v>
      </c>
    </row>
    <row r="24" spans="3:5" ht="15.75" thickBot="1" x14ac:dyDescent="0.3">
      <c r="C24" s="29">
        <v>5376</v>
      </c>
      <c r="D24" s="30">
        <v>4800</v>
      </c>
      <c r="E24" s="31">
        <v>5232</v>
      </c>
    </row>
    <row r="25" spans="3:5" ht="15.75" thickBot="1" x14ac:dyDescent="0.3">
      <c r="C25" s="29">
        <v>1848</v>
      </c>
      <c r="D25" s="30">
        <v>1650</v>
      </c>
      <c r="E25" s="31">
        <v>1798.5</v>
      </c>
    </row>
    <row r="26" spans="3:5" ht="15.75" thickBot="1" x14ac:dyDescent="0.3">
      <c r="C26" s="29">
        <v>7212.8</v>
      </c>
      <c r="D26" s="30">
        <v>6440</v>
      </c>
      <c r="E26" s="31">
        <v>7019.6</v>
      </c>
    </row>
    <row r="27" spans="3:5" ht="15.75" thickBot="1" x14ac:dyDescent="0.3">
      <c r="C27" s="29">
        <v>6496</v>
      </c>
      <c r="D27" s="30">
        <v>5800</v>
      </c>
      <c r="E27" s="31">
        <v>6322</v>
      </c>
    </row>
    <row r="28" spans="3:5" ht="15.75" thickBot="1" x14ac:dyDescent="0.3">
      <c r="C28" s="29">
        <v>4312</v>
      </c>
      <c r="D28" s="30">
        <v>3850</v>
      </c>
      <c r="E28" s="31">
        <v>4196.5</v>
      </c>
    </row>
    <row r="29" spans="3:5" ht="15.75" thickBot="1" x14ac:dyDescent="0.3">
      <c r="C29" s="29">
        <v>22512</v>
      </c>
      <c r="D29" s="30">
        <v>20100</v>
      </c>
      <c r="E29" s="31">
        <v>21909</v>
      </c>
    </row>
    <row r="30" spans="3:5" ht="15.75" thickBot="1" x14ac:dyDescent="0.3">
      <c r="C30" s="29">
        <v>5096</v>
      </c>
      <c r="D30" s="30">
        <v>4550</v>
      </c>
      <c r="E30" s="31">
        <v>4959.5</v>
      </c>
    </row>
    <row r="31" spans="3:5" ht="15.75" thickBot="1" x14ac:dyDescent="0.3">
      <c r="C31" s="29">
        <v>16800</v>
      </c>
      <c r="D31" s="30">
        <v>15000</v>
      </c>
      <c r="E31" s="31">
        <v>16350</v>
      </c>
    </row>
    <row r="32" spans="3:5" ht="15.75" thickBot="1" x14ac:dyDescent="0.3">
      <c r="C32" s="29">
        <v>4088</v>
      </c>
      <c r="D32" s="30">
        <v>3650</v>
      </c>
      <c r="E32" s="31">
        <v>3978.5</v>
      </c>
    </row>
    <row r="33" spans="3:5" ht="15.75" thickBot="1" x14ac:dyDescent="0.3">
      <c r="C33" s="29">
        <v>2576</v>
      </c>
      <c r="D33" s="30">
        <v>2300</v>
      </c>
      <c r="E33" s="31">
        <v>2507</v>
      </c>
    </row>
    <row r="34" spans="3:5" ht="15.75" thickBot="1" x14ac:dyDescent="0.3">
      <c r="C34" s="29">
        <v>18312</v>
      </c>
      <c r="D34" s="30">
        <v>16350</v>
      </c>
      <c r="E34" s="31">
        <v>17821.5</v>
      </c>
    </row>
    <row r="35" spans="3:5" ht="15.75" thickBot="1" x14ac:dyDescent="0.3">
      <c r="C35" s="29">
        <v>448</v>
      </c>
      <c r="D35" s="30">
        <v>400</v>
      </c>
      <c r="E35" s="31">
        <v>436</v>
      </c>
    </row>
    <row r="36" spans="3:5" ht="15.75" thickBot="1" x14ac:dyDescent="0.3">
      <c r="C36" s="29">
        <v>840</v>
      </c>
      <c r="D36" s="30">
        <v>750</v>
      </c>
      <c r="E36" s="31">
        <v>817.5</v>
      </c>
    </row>
    <row r="37" spans="3:5" ht="15.75" thickBot="1" x14ac:dyDescent="0.3">
      <c r="C37" s="29">
        <v>9016</v>
      </c>
      <c r="D37" s="30">
        <v>8050</v>
      </c>
      <c r="E37" s="31">
        <v>8774.5</v>
      </c>
    </row>
    <row r="38" spans="3:5" ht="15.75" thickBot="1" x14ac:dyDescent="0.3">
      <c r="C38" s="29">
        <v>112</v>
      </c>
      <c r="D38" s="30">
        <v>100</v>
      </c>
      <c r="E38" s="31">
        <v>109</v>
      </c>
    </row>
    <row r="39" spans="3:5" ht="15.75" thickBot="1" x14ac:dyDescent="0.3">
      <c r="C39" s="29">
        <v>112</v>
      </c>
      <c r="D39" s="30">
        <v>100</v>
      </c>
      <c r="E39" s="31">
        <v>109</v>
      </c>
    </row>
    <row r="40" spans="3:5" ht="15.75" thickBot="1" x14ac:dyDescent="0.3">
      <c r="C40" s="29">
        <v>224</v>
      </c>
      <c r="D40" s="30">
        <v>200</v>
      </c>
      <c r="E40" s="31">
        <v>218</v>
      </c>
    </row>
    <row r="41" spans="3:5" ht="15.75" thickBot="1" x14ac:dyDescent="0.3">
      <c r="C41" s="29">
        <v>112</v>
      </c>
      <c r="D41" s="30">
        <v>100</v>
      </c>
      <c r="E41" s="31">
        <v>109</v>
      </c>
    </row>
    <row r="42" spans="3:5" ht="15.75" thickBot="1" x14ac:dyDescent="0.3">
      <c r="C42" s="29">
        <v>392</v>
      </c>
      <c r="D42" s="30">
        <v>350</v>
      </c>
      <c r="E42" s="31">
        <v>381.5</v>
      </c>
    </row>
    <row r="43" spans="3:5" ht="15.75" thickBot="1" x14ac:dyDescent="0.3">
      <c r="C43" s="29">
        <v>10192</v>
      </c>
      <c r="D43" s="30">
        <v>9100</v>
      </c>
      <c r="E43" s="31">
        <v>9919</v>
      </c>
    </row>
    <row r="44" spans="3:5" ht="15.75" thickBot="1" x14ac:dyDescent="0.3">
      <c r="C44" s="29">
        <v>51688</v>
      </c>
      <c r="D44" s="30">
        <v>46150</v>
      </c>
      <c r="E44" s="31">
        <v>50303.5</v>
      </c>
    </row>
    <row r="45" spans="3:5" ht="15.75" thickBot="1" x14ac:dyDescent="0.3">
      <c r="C45" s="29">
        <v>82992</v>
      </c>
      <c r="D45" s="30">
        <v>74100</v>
      </c>
      <c r="E45" s="31">
        <v>80769</v>
      </c>
    </row>
    <row r="46" spans="3:5" ht="15.75" thickBot="1" x14ac:dyDescent="0.3">
      <c r="C46" s="29">
        <v>4088</v>
      </c>
      <c r="D46" s="30">
        <v>3650</v>
      </c>
      <c r="E46" s="31">
        <v>3978.5</v>
      </c>
    </row>
    <row r="47" spans="3:5" ht="15.75" thickBot="1" x14ac:dyDescent="0.3">
      <c r="C47" s="29">
        <v>672</v>
      </c>
      <c r="D47" s="30">
        <v>600</v>
      </c>
      <c r="E47" s="31">
        <v>654</v>
      </c>
    </row>
    <row r="48" spans="3:5" ht="15.75" thickBot="1" x14ac:dyDescent="0.3">
      <c r="C48" s="29">
        <v>1232</v>
      </c>
      <c r="D48" s="30">
        <v>1100</v>
      </c>
      <c r="E48" s="31">
        <v>1199</v>
      </c>
    </row>
    <row r="49" spans="3:5" ht="15.75" thickBot="1" x14ac:dyDescent="0.3">
      <c r="C49" s="29">
        <v>60872</v>
      </c>
      <c r="D49" s="30">
        <v>54350</v>
      </c>
      <c r="E49" s="31">
        <v>59241.5</v>
      </c>
    </row>
    <row r="50" spans="3:5" ht="15.75" thickBot="1" x14ac:dyDescent="0.3">
      <c r="C50" s="29">
        <v>4144</v>
      </c>
      <c r="D50" s="30">
        <v>3700</v>
      </c>
      <c r="E50" s="31">
        <v>4033</v>
      </c>
    </row>
    <row r="51" spans="3:5" ht="15.75" thickBot="1" x14ac:dyDescent="0.3">
      <c r="C51" s="29">
        <v>3920</v>
      </c>
      <c r="D51" s="30">
        <v>3500</v>
      </c>
      <c r="E51" s="31">
        <v>3815</v>
      </c>
    </row>
    <row r="52" spans="3:5" ht="15.75" thickBot="1" x14ac:dyDescent="0.3">
      <c r="C52" s="29">
        <v>20440</v>
      </c>
      <c r="D52" s="30">
        <v>18250</v>
      </c>
      <c r="E52" s="31">
        <v>19892.5</v>
      </c>
    </row>
    <row r="53" spans="3:5" ht="15.75" thickBot="1" x14ac:dyDescent="0.3">
      <c r="C53" s="29">
        <v>4368</v>
      </c>
      <c r="D53" s="30">
        <v>3900</v>
      </c>
      <c r="E53" s="31">
        <v>4251</v>
      </c>
    </row>
    <row r="54" spans="3:5" ht="15.75" thickBot="1" x14ac:dyDescent="0.3">
      <c r="C54" s="29">
        <v>4592</v>
      </c>
      <c r="D54" s="30">
        <v>4100</v>
      </c>
      <c r="E54" s="31">
        <v>4469</v>
      </c>
    </row>
    <row r="55" spans="3:5" ht="15.75" thickBot="1" x14ac:dyDescent="0.3">
      <c r="C55" s="29">
        <v>9296</v>
      </c>
      <c r="D55" s="30">
        <v>8300</v>
      </c>
      <c r="E55" s="31">
        <v>9047</v>
      </c>
    </row>
    <row r="56" spans="3:5" ht="15.75" thickBot="1" x14ac:dyDescent="0.3">
      <c r="C56" s="29">
        <v>12040</v>
      </c>
      <c r="D56" s="30">
        <v>10750</v>
      </c>
      <c r="E56" s="31">
        <v>11717.5</v>
      </c>
    </row>
    <row r="57" spans="3:5" ht="15.75" thickBot="1" x14ac:dyDescent="0.3">
      <c r="C57" s="29">
        <v>10976</v>
      </c>
      <c r="D57" s="30">
        <v>9800</v>
      </c>
      <c r="E57" s="31">
        <v>10682</v>
      </c>
    </row>
    <row r="58" spans="3:5" ht="15.75" thickBot="1" x14ac:dyDescent="0.3">
      <c r="C58" s="29">
        <v>1568</v>
      </c>
      <c r="D58" s="30">
        <v>1400</v>
      </c>
      <c r="E58" s="31">
        <v>1526</v>
      </c>
    </row>
    <row r="59" spans="3:5" ht="15.75" thickBot="1" x14ac:dyDescent="0.3">
      <c r="C59" s="29">
        <v>6216</v>
      </c>
      <c r="D59" s="30">
        <v>5550</v>
      </c>
      <c r="E59" s="31">
        <v>6049.5</v>
      </c>
    </row>
    <row r="60" spans="3:5" ht="15.75" thickBot="1" x14ac:dyDescent="0.3">
      <c r="C60" s="29">
        <v>3248</v>
      </c>
      <c r="D60" s="30">
        <v>2900</v>
      </c>
      <c r="E60" s="31">
        <v>3161</v>
      </c>
    </row>
    <row r="61" spans="3:5" ht="15.75" thickBot="1" x14ac:dyDescent="0.3">
      <c r="C61" s="29">
        <v>18816</v>
      </c>
      <c r="D61" s="30">
        <v>16800</v>
      </c>
      <c r="E61" s="31">
        <v>18312</v>
      </c>
    </row>
    <row r="62" spans="3:5" ht="15.75" thickBot="1" x14ac:dyDescent="0.3">
      <c r="C62" s="29">
        <v>1904</v>
      </c>
      <c r="D62" s="30">
        <v>1700</v>
      </c>
      <c r="E62" s="31">
        <v>1853</v>
      </c>
    </row>
    <row r="63" spans="3:5" ht="15.75" thickBot="1" x14ac:dyDescent="0.3">
      <c r="C63" s="29">
        <v>5992</v>
      </c>
      <c r="D63" s="30">
        <v>5350</v>
      </c>
      <c r="E63" s="31">
        <v>5831.5</v>
      </c>
    </row>
    <row r="64" spans="3:5" ht="15.75" thickBot="1" x14ac:dyDescent="0.3">
      <c r="C64" s="29">
        <v>6216</v>
      </c>
      <c r="D64" s="30">
        <v>5550</v>
      </c>
      <c r="E64" s="31">
        <v>6049.5</v>
      </c>
    </row>
    <row r="65" spans="3:5" ht="15.75" thickBot="1" x14ac:dyDescent="0.3">
      <c r="C65" s="29">
        <v>1232</v>
      </c>
      <c r="D65" s="30">
        <v>1100</v>
      </c>
      <c r="E65" s="31">
        <v>1199</v>
      </c>
    </row>
    <row r="66" spans="3:5" ht="15.75" thickBot="1" x14ac:dyDescent="0.3">
      <c r="C66" s="29">
        <v>2128</v>
      </c>
      <c r="D66" s="30">
        <v>1900</v>
      </c>
      <c r="E66" s="31">
        <v>2071</v>
      </c>
    </row>
    <row r="67" spans="3:5" ht="15.75" thickBot="1" x14ac:dyDescent="0.3">
      <c r="C67" s="29">
        <v>2352</v>
      </c>
      <c r="D67" s="30">
        <v>2100</v>
      </c>
      <c r="E67" s="31">
        <v>2289</v>
      </c>
    </row>
    <row r="68" spans="3:5" ht="15.75" thickBot="1" x14ac:dyDescent="0.3">
      <c r="C68" s="29">
        <v>3696</v>
      </c>
      <c r="D68" s="30">
        <v>3300</v>
      </c>
      <c r="E68" s="31">
        <v>3597</v>
      </c>
    </row>
    <row r="69" spans="3:5" ht="15.75" thickBot="1" x14ac:dyDescent="0.3">
      <c r="C69" s="29">
        <v>12320</v>
      </c>
      <c r="D69" s="30">
        <v>11000</v>
      </c>
      <c r="E69" s="31">
        <v>11990</v>
      </c>
    </row>
    <row r="70" spans="3:5" ht="15.75" thickBot="1" x14ac:dyDescent="0.3">
      <c r="C70" s="29">
        <v>113232</v>
      </c>
      <c r="D70" s="30">
        <v>101100</v>
      </c>
      <c r="E70" s="31">
        <v>110199</v>
      </c>
    </row>
    <row r="71" spans="3:5" ht="15.75" thickBot="1" x14ac:dyDescent="0.3">
      <c r="C71" s="29">
        <v>784</v>
      </c>
      <c r="D71" s="30">
        <v>700</v>
      </c>
      <c r="E71" s="31">
        <v>763</v>
      </c>
    </row>
    <row r="72" spans="3:5" ht="15.75" thickBot="1" x14ac:dyDescent="0.3">
      <c r="C72" s="29">
        <v>5040</v>
      </c>
      <c r="D72" s="30">
        <v>4500</v>
      </c>
      <c r="E72" s="31">
        <v>4905</v>
      </c>
    </row>
    <row r="73" spans="3:5" ht="15.75" thickBot="1" x14ac:dyDescent="0.3">
      <c r="C73" s="29">
        <v>2464</v>
      </c>
      <c r="D73" s="30">
        <v>2200</v>
      </c>
      <c r="E73" s="31">
        <v>2398</v>
      </c>
    </row>
    <row r="74" spans="3:5" ht="15.75" thickBot="1" x14ac:dyDescent="0.3">
      <c r="C74" s="29">
        <v>1848</v>
      </c>
      <c r="D74" s="30">
        <v>1650</v>
      </c>
      <c r="E74" s="31">
        <v>1798.5</v>
      </c>
    </row>
    <row r="75" spans="3:5" ht="15.75" thickBot="1" x14ac:dyDescent="0.3">
      <c r="C75" s="29">
        <v>1008</v>
      </c>
      <c r="D75" s="30">
        <v>900</v>
      </c>
      <c r="E75" s="31">
        <v>981</v>
      </c>
    </row>
    <row r="76" spans="3:5" ht="15.75" thickBot="1" x14ac:dyDescent="0.3">
      <c r="C76" s="29">
        <v>1904</v>
      </c>
      <c r="D76" s="30">
        <v>1700</v>
      </c>
      <c r="E76" s="31">
        <v>1853</v>
      </c>
    </row>
    <row r="77" spans="3:5" ht="15.75" thickBot="1" x14ac:dyDescent="0.3">
      <c r="C77" s="29">
        <v>7672</v>
      </c>
      <c r="D77" s="30">
        <v>6850</v>
      </c>
      <c r="E77" s="31">
        <v>7466.5</v>
      </c>
    </row>
    <row r="78" spans="3:5" ht="15.75" thickBot="1" x14ac:dyDescent="0.3">
      <c r="C78" s="29">
        <v>2800</v>
      </c>
      <c r="D78" s="30">
        <v>2500</v>
      </c>
      <c r="E78" s="31">
        <v>2725</v>
      </c>
    </row>
    <row r="79" spans="3:5" ht="15.75" thickBot="1" x14ac:dyDescent="0.3">
      <c r="C79" s="29">
        <v>2800</v>
      </c>
      <c r="D79" s="30">
        <v>2500</v>
      </c>
      <c r="E79" s="31">
        <v>2725</v>
      </c>
    </row>
    <row r="80" spans="3:5" ht="15.75" thickBot="1" x14ac:dyDescent="0.3">
      <c r="C80" s="29">
        <v>9632</v>
      </c>
      <c r="D80" s="30">
        <v>8600</v>
      </c>
      <c r="E80" s="31">
        <v>9374</v>
      </c>
    </row>
    <row r="81" spans="3:5" ht="15.75" thickBot="1" x14ac:dyDescent="0.3">
      <c r="C81" s="29">
        <v>3248</v>
      </c>
      <c r="D81" s="30">
        <v>2900</v>
      </c>
      <c r="E81" s="31">
        <v>3161</v>
      </c>
    </row>
    <row r="82" spans="3:5" ht="15.75" thickBot="1" x14ac:dyDescent="0.3">
      <c r="C82" s="29">
        <v>1097.5999999999999</v>
      </c>
      <c r="D82" s="30">
        <v>980</v>
      </c>
      <c r="E82" s="31">
        <v>1068.2</v>
      </c>
    </row>
    <row r="83" spans="3:5" ht="15.75" thickBot="1" x14ac:dyDescent="0.3">
      <c r="C83" s="29">
        <v>2128</v>
      </c>
      <c r="D83" s="30">
        <v>1900</v>
      </c>
      <c r="E83" s="31">
        <v>2071</v>
      </c>
    </row>
    <row r="84" spans="3:5" ht="15.75" thickBot="1" x14ac:dyDescent="0.3">
      <c r="C84" s="29">
        <v>144032</v>
      </c>
      <c r="D84" s="30">
        <v>128600</v>
      </c>
      <c r="E84" s="31">
        <v>140174</v>
      </c>
    </row>
    <row r="85" spans="3:5" ht="15.75" thickBot="1" x14ac:dyDescent="0.3">
      <c r="C85" s="29">
        <v>40824</v>
      </c>
      <c r="D85" s="30">
        <v>36450</v>
      </c>
      <c r="E85" s="31">
        <v>39730.5</v>
      </c>
    </row>
    <row r="86" spans="3:5" ht="15.75" thickBot="1" x14ac:dyDescent="0.3">
      <c r="C86" s="29">
        <v>16184</v>
      </c>
      <c r="D86" s="30">
        <v>14450</v>
      </c>
      <c r="E86" s="31">
        <v>15750.5</v>
      </c>
    </row>
    <row r="87" spans="3:5" ht="15.75" thickBot="1" x14ac:dyDescent="0.3">
      <c r="C87" s="29">
        <v>19376</v>
      </c>
      <c r="D87" s="30">
        <v>17300</v>
      </c>
      <c r="E87" s="31">
        <v>18857</v>
      </c>
    </row>
    <row r="88" spans="3:5" ht="15.75" thickBot="1" x14ac:dyDescent="0.3">
      <c r="C88" s="29">
        <v>23632</v>
      </c>
      <c r="D88" s="30">
        <v>21100</v>
      </c>
      <c r="E88" s="31">
        <v>22999</v>
      </c>
    </row>
    <row r="89" spans="3:5" ht="15.75" thickBot="1" x14ac:dyDescent="0.3">
      <c r="C89" s="29">
        <v>10976</v>
      </c>
      <c r="D89" s="30">
        <v>9800</v>
      </c>
      <c r="E89" s="31">
        <v>10682</v>
      </c>
    </row>
    <row r="90" spans="3:5" ht="15.75" thickBot="1" x14ac:dyDescent="0.3">
      <c r="C90" s="29">
        <v>6832</v>
      </c>
      <c r="D90" s="30">
        <v>6100</v>
      </c>
      <c r="E90" s="31">
        <v>6649</v>
      </c>
    </row>
    <row r="91" spans="3:5" ht="15.75" thickBot="1" x14ac:dyDescent="0.3">
      <c r="C91" s="29">
        <v>12544</v>
      </c>
      <c r="D91" s="30">
        <v>11200</v>
      </c>
      <c r="E91" s="31">
        <v>12208</v>
      </c>
    </row>
    <row r="92" spans="3:5" ht="15.75" thickBot="1" x14ac:dyDescent="0.3">
      <c r="C92" s="29">
        <v>6552</v>
      </c>
      <c r="D92" s="30">
        <v>5850</v>
      </c>
      <c r="E92" s="31">
        <v>6376.5</v>
      </c>
    </row>
    <row r="93" spans="3:5" ht="15.75" thickBot="1" x14ac:dyDescent="0.3">
      <c r="C93" s="29">
        <v>6160</v>
      </c>
      <c r="D93" s="30">
        <v>5500</v>
      </c>
      <c r="E93" s="31">
        <v>5995</v>
      </c>
    </row>
    <row r="94" spans="3:5" ht="15.75" thickBot="1" x14ac:dyDescent="0.3">
      <c r="C94" s="29">
        <v>2184</v>
      </c>
      <c r="D94" s="30">
        <v>1950</v>
      </c>
      <c r="E94" s="31">
        <v>2125.5</v>
      </c>
    </row>
    <row r="95" spans="3:5" ht="15.75" thickBot="1" x14ac:dyDescent="0.3">
      <c r="C95" s="29">
        <v>4872</v>
      </c>
      <c r="D95" s="30">
        <v>4350</v>
      </c>
      <c r="E95" s="31">
        <v>4741.5</v>
      </c>
    </row>
    <row r="96" spans="3:5" ht="15.75" thickBot="1" x14ac:dyDescent="0.3">
      <c r="C96" s="29">
        <v>448</v>
      </c>
      <c r="D96" s="30">
        <v>400</v>
      </c>
      <c r="E96" s="31">
        <v>436</v>
      </c>
    </row>
    <row r="97" spans="3:5" ht="15.75" thickBot="1" x14ac:dyDescent="0.3">
      <c r="C97" s="29">
        <v>3472</v>
      </c>
      <c r="D97" s="30">
        <v>3100</v>
      </c>
      <c r="E97" s="31">
        <v>3379</v>
      </c>
    </row>
    <row r="98" spans="3:5" ht="15.75" thickBot="1" x14ac:dyDescent="0.3">
      <c r="C98" s="29">
        <v>2800</v>
      </c>
      <c r="D98" s="30">
        <v>2500</v>
      </c>
      <c r="E98" s="31">
        <v>2725</v>
      </c>
    </row>
    <row r="99" spans="3:5" ht="15.75" thickBot="1" x14ac:dyDescent="0.3">
      <c r="C99" s="29">
        <v>24584</v>
      </c>
      <c r="D99" s="30">
        <v>21950</v>
      </c>
      <c r="E99" s="31">
        <v>23925.5</v>
      </c>
    </row>
    <row r="100" spans="3:5" ht="15.75" thickBot="1" x14ac:dyDescent="0.3">
      <c r="C100" s="29">
        <v>24584</v>
      </c>
      <c r="D100" s="30">
        <v>21950</v>
      </c>
      <c r="E100" s="31">
        <v>23925.5</v>
      </c>
    </row>
    <row r="101" spans="3:5" ht="15.75" thickBot="1" x14ac:dyDescent="0.3">
      <c r="C101" s="29">
        <v>1456</v>
      </c>
      <c r="D101" s="30">
        <v>1300</v>
      </c>
      <c r="E101" s="31">
        <v>1417</v>
      </c>
    </row>
    <row r="102" spans="3:5" ht="15.75" thickBot="1" x14ac:dyDescent="0.3">
      <c r="C102" s="29">
        <v>1008</v>
      </c>
      <c r="D102" s="30">
        <v>900</v>
      </c>
      <c r="E102" s="31">
        <v>981</v>
      </c>
    </row>
    <row r="103" spans="3:5" ht="15.75" thickBot="1" x14ac:dyDescent="0.3">
      <c r="C103" s="29">
        <v>2520</v>
      </c>
      <c r="D103" s="30">
        <v>2250</v>
      </c>
      <c r="E103" s="31">
        <v>2452.5</v>
      </c>
    </row>
    <row r="104" spans="3:5" ht="15.75" thickBot="1" x14ac:dyDescent="0.3">
      <c r="C104" s="29">
        <v>1680</v>
      </c>
      <c r="D104" s="30">
        <v>1500</v>
      </c>
      <c r="E104" s="31">
        <v>1635</v>
      </c>
    </row>
    <row r="105" spans="3:5" ht="15.75" thickBot="1" x14ac:dyDescent="0.3">
      <c r="C105" s="29">
        <v>11.2</v>
      </c>
      <c r="D105" s="30">
        <v>10</v>
      </c>
      <c r="E105" s="31">
        <v>10.9</v>
      </c>
    </row>
    <row r="106" spans="3:5" ht="15.75" thickBot="1" x14ac:dyDescent="0.3">
      <c r="C106" s="29">
        <v>6216</v>
      </c>
      <c r="D106" s="30">
        <v>5550</v>
      </c>
      <c r="E106" s="31">
        <v>6049.5</v>
      </c>
    </row>
    <row r="107" spans="3:5" ht="15.75" thickBot="1" x14ac:dyDescent="0.3">
      <c r="C107" s="29">
        <v>7952</v>
      </c>
      <c r="D107" s="30">
        <v>7100</v>
      </c>
      <c r="E107" s="31">
        <v>7739</v>
      </c>
    </row>
    <row r="108" spans="3:5" ht="15.75" thickBot="1" x14ac:dyDescent="0.3">
      <c r="C108" s="29">
        <v>3136</v>
      </c>
      <c r="D108" s="30">
        <v>2800</v>
      </c>
      <c r="E108" s="31">
        <v>3052</v>
      </c>
    </row>
    <row r="109" spans="3:5" ht="15.75" thickBot="1" x14ac:dyDescent="0.3">
      <c r="C109" s="29">
        <v>1064</v>
      </c>
      <c r="D109" s="30">
        <v>950</v>
      </c>
      <c r="E109" s="31">
        <v>1035.5</v>
      </c>
    </row>
    <row r="110" spans="3:5" ht="15.75" thickBot="1" x14ac:dyDescent="0.3">
      <c r="C110" s="29">
        <v>1232</v>
      </c>
      <c r="D110" s="30">
        <v>1100</v>
      </c>
      <c r="E110" s="31">
        <v>1199</v>
      </c>
    </row>
    <row r="111" spans="3:5" ht="15.75" thickBot="1" x14ac:dyDescent="0.3">
      <c r="C111" s="29">
        <v>6160</v>
      </c>
      <c r="D111" s="30">
        <v>5500</v>
      </c>
      <c r="E111" s="31">
        <v>5995</v>
      </c>
    </row>
    <row r="112" spans="3:5" ht="15.75" thickBot="1" x14ac:dyDescent="0.3">
      <c r="C112" s="29">
        <v>4592</v>
      </c>
      <c r="D112" s="30">
        <v>4100</v>
      </c>
      <c r="E112" s="31">
        <v>4469</v>
      </c>
    </row>
    <row r="113" spans="3:5" ht="15.75" thickBot="1" x14ac:dyDescent="0.3">
      <c r="C113" s="29">
        <v>1232</v>
      </c>
      <c r="D113" s="30">
        <v>1100</v>
      </c>
      <c r="E113" s="31">
        <v>1199</v>
      </c>
    </row>
    <row r="114" spans="3:5" x14ac:dyDescent="0.25">
      <c r="C114" s="25">
        <f>SUM(C2:C113)</f>
        <v>1368287.2</v>
      </c>
      <c r="D114" s="25">
        <f t="shared" ref="D114:E114" si="0">SUM(D2:D113)</f>
        <v>1221685</v>
      </c>
      <c r="E114" s="25">
        <f t="shared" si="0"/>
        <v>1331636.6499999999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Аюпов Дамир Айратович</dc:creator>
  <cp:lastModifiedBy>Пользователь Windows</cp:lastModifiedBy>
  <cp:revision>7</cp:revision>
  <cp:lastPrinted>2025-03-24T08:57:09Z</cp:lastPrinted>
  <dcterms:created xsi:type="dcterms:W3CDTF">2014-01-17T11:35:00Z</dcterms:created>
  <dcterms:modified xsi:type="dcterms:W3CDTF">2025-04-03T03:16:37Z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1049-11.2.0.8893</vt:lpwstr>
  </property>
  <property fmtid="{D5CDD505-2E9C-101B-9397-08002B2CF9AE}" pid="3" name="Generator">
    <vt:lpwstr>NPOI</vt:lpwstr>
  </property>
  <property fmtid="{D5CDD505-2E9C-101B-9397-08002B2CF9AE}" pid="4" name="Generator Version">
    <vt:lpwstr>2.4.1</vt:lpwstr>
  </property>
</Properties>
</file>