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дровик\Desktop\РМТ_2024\223\Январь 2025\Оборудование 2025\Комплект инструментов\Комплект 2\"/>
    </mc:Choice>
  </mc:AlternateContent>
  <bookViews>
    <workbookView xWindow="0" yWindow="0" windowWidth="19200" windowHeight="6750"/>
  </bookViews>
  <sheets>
    <sheet name="Сверло" sheetId="1" r:id="rId1"/>
  </sheets>
  <calcPr calcId="162913"/>
</workbook>
</file>

<file path=xl/calcChain.xml><?xml version="1.0" encoding="utf-8"?>
<calcChain xmlns="http://schemas.openxmlformats.org/spreadsheetml/2006/main">
  <c r="AD37" i="1" l="1"/>
  <c r="AB37" i="1"/>
  <c r="AH37" i="1" s="1"/>
  <c r="AD35" i="1"/>
  <c r="AB35" i="1"/>
  <c r="AK35" i="1" s="1"/>
  <c r="AL35" i="1" s="1"/>
  <c r="AD33" i="1"/>
  <c r="AB33" i="1"/>
  <c r="AK33" i="1" s="1"/>
  <c r="AL33" i="1" s="1"/>
  <c r="AD31" i="1"/>
  <c r="AB31" i="1"/>
  <c r="AK31" i="1" s="1"/>
  <c r="AL31" i="1" s="1"/>
  <c r="AD29" i="1"/>
  <c r="AB29" i="1"/>
  <c r="AH29" i="1" s="1"/>
  <c r="AD27" i="1"/>
  <c r="AB27" i="1"/>
  <c r="AM27" i="1" s="1"/>
  <c r="AD25" i="1"/>
  <c r="AB25" i="1"/>
  <c r="AK25" i="1" s="1"/>
  <c r="AL25" i="1" s="1"/>
  <c r="AD23" i="1"/>
  <c r="AB23" i="1"/>
  <c r="AK23" i="1" s="1"/>
  <c r="AL23" i="1" s="1"/>
  <c r="AD21" i="1"/>
  <c r="AB21" i="1"/>
  <c r="AH21" i="1" s="1"/>
  <c r="AD19" i="1"/>
  <c r="AB19" i="1"/>
  <c r="AM19" i="1" s="1"/>
  <c r="AD17" i="1"/>
  <c r="AB17" i="1"/>
  <c r="AK17" i="1" s="1"/>
  <c r="AL17" i="1" s="1"/>
  <c r="AF33" i="1" l="1"/>
  <c r="AH35" i="1"/>
  <c r="AF35" i="1"/>
  <c r="AH31" i="1"/>
  <c r="AF27" i="1"/>
  <c r="AH19" i="1"/>
  <c r="AF19" i="1"/>
  <c r="AF17" i="1"/>
  <c r="AM17" i="1"/>
  <c r="AH23" i="1"/>
  <c r="AH17" i="1"/>
  <c r="AF23" i="1"/>
  <c r="AF29" i="1"/>
  <c r="AM31" i="1"/>
  <c r="AH33" i="1"/>
  <c r="AM25" i="1"/>
  <c r="AF21" i="1"/>
  <c r="AM23" i="1"/>
  <c r="AH25" i="1"/>
  <c r="AH27" i="1"/>
  <c r="AF31" i="1"/>
  <c r="AF37" i="1"/>
  <c r="AF25" i="1"/>
  <c r="AM33" i="1"/>
  <c r="AK21" i="1"/>
  <c r="AL21" i="1" s="1"/>
  <c r="AK29" i="1"/>
  <c r="AL29" i="1" s="1"/>
  <c r="AK37" i="1"/>
  <c r="AL37" i="1" s="1"/>
  <c r="AK19" i="1"/>
  <c r="AL19" i="1" s="1"/>
  <c r="AK27" i="1"/>
  <c r="AL27" i="1" s="1"/>
  <c r="AM21" i="1"/>
  <c r="AM29" i="1"/>
  <c r="AM37" i="1"/>
  <c r="AM35" i="1"/>
  <c r="AM41" i="1" l="1"/>
  <c r="AL41" i="1"/>
</calcChain>
</file>

<file path=xl/sharedStrings.xml><?xml version="1.0" encoding="utf-8"?>
<sst xmlns="http://schemas.openxmlformats.org/spreadsheetml/2006/main" count="62" uniqueCount="31">
  <si>
    <r>
      <rPr>
        <sz val="12"/>
        <color rgb="FFFFFFFF"/>
        <rFont val="Times New Roman"/>
        <family val="1"/>
        <charset val="204"/>
      </rPr>
      <t>П</t>
    </r>
    <r>
      <rPr>
        <sz val="12"/>
        <rFont val="Times New Roman"/>
        <family val="1"/>
        <charset val="204"/>
      </rPr>
      <t>ПРИЛОЖЕНИЕ №1 к ИЗВЕЩЕНИЮ</t>
    </r>
  </si>
  <si>
    <t xml:space="preserve">
</t>
  </si>
  <si>
    <t>Используемый метод определения НМЦК с обоснованием: Для расчета цены контракта используется метод сопоставимых рыночных цен (анализ рынка). Расчет производился на основании приказа Министерства экономического развития Российской Федерации от 02.10.2013 № 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исполнителем)».</t>
  </si>
  <si>
    <t>предмет контракта</t>
  </si>
  <si>
    <t>№ п/п</t>
  </si>
  <si>
    <t>Наименование товара</t>
  </si>
  <si>
    <t>Наименование источника информации</t>
  </si>
  <si>
    <t>Кол-во</t>
  </si>
  <si>
    <t>Ед. изм.</t>
  </si>
  <si>
    <t>Источник1</t>
  </si>
  <si>
    <t>Источник2</t>
  </si>
  <si>
    <t>Источник3</t>
  </si>
  <si>
    <t>Источник4</t>
  </si>
  <si>
    <t>Источник5</t>
  </si>
  <si>
    <t>Ср. ар. цена за ед. изм., руб._x000D_
 &lt;ц&gt;</t>
  </si>
  <si>
    <t>Цена с учетом понижающего коэфф. в соответствии с выделенным лимитом финанс.</t>
  </si>
  <si>
    <t xml:space="preserve">Ср. кв. откл. </t>
  </si>
  <si>
    <t>Коэфф. вариации</t>
  </si>
  <si>
    <t>Н(М)ЦК, руб.</t>
  </si>
  <si>
    <t>Цена за ед. изм. с округлением (руб.)</t>
  </si>
  <si>
    <t>Н(М)ЦК, ЦКЕП контракта с учетом округления цены за ед. изм. (руб.)</t>
  </si>
  <si>
    <t>Н(М)ЦК, ЦКЕП контракта с учетом лимита финансир. (руб.)</t>
  </si>
  <si>
    <t>ВСЕГО</t>
  </si>
  <si>
    <t>* При определении Н(М)ЦК, ЦКЕП контракта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ЦКЕП, может привести к формированию цены контракта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контрактов не позволяет проводить операции с такими значениями. Поэтому в случае необходимости Заказчиком применяется округление  (вниз) таких показателей.</t>
  </si>
  <si>
    <t xml:space="preserve"> </t>
  </si>
  <si>
    <t>Цена за ед. с НДС, руб. / ссылка на контракт 223-ФЗ</t>
  </si>
  <si>
    <t>Покупка оборудования и материалов (данные из ЕИС, извещение № ________)</t>
  </si>
  <si>
    <t xml:space="preserve">коммерческие предлложения </t>
  </si>
  <si>
    <t>шт</t>
  </si>
  <si>
    <t>наб</t>
  </si>
  <si>
    <t>Сверло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</si>
</sst>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b/>
      <sz val="12"/>
      <color rgb="FFFFFFFF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9.75"/>
      <color rgb="FF000000"/>
      <name val="Times New Roman"/>
      <family val="1"/>
      <charset val="204"/>
    </font>
    <font>
      <b/>
      <sz val="9.75"/>
      <color rgb="FF000000"/>
      <name val="Times New Roman"/>
      <family val="1"/>
      <charset val="204"/>
    </font>
    <font>
      <u/>
      <sz val="8"/>
      <color rgb="FF5D7C91"/>
      <name val="Times New Roman"/>
      <family val="1"/>
      <charset val="204"/>
    </font>
    <font>
      <sz val="12"/>
      <name val="Times New Roman"/>
      <family val="1"/>
      <charset val="204"/>
    </font>
    <font>
      <sz val="9.75"/>
      <color rgb="FFFF0000"/>
      <name val="Times New Roman"/>
      <family val="1"/>
      <charset val="204"/>
    </font>
    <font>
      <sz val="9.7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609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NumberFormat="1" applyFont="1" applyAlignment="1">
      <alignment horizontal="left" vertical="top" wrapText="1"/>
    </xf>
    <xf numFmtId="0" fontId="3" fillId="0" borderId="7" xfId="0" applyNumberFormat="1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left" vertical="top" wrapText="1"/>
    </xf>
    <xf numFmtId="0" fontId="3" fillId="0" borderId="9" xfId="0" applyNumberFormat="1" applyFont="1" applyBorder="1" applyAlignment="1">
      <alignment horizontal="left" vertical="top" wrapText="1"/>
    </xf>
    <xf numFmtId="0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49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wrapText="1"/>
    </xf>
    <xf numFmtId="4" fontId="3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left" vertical="top" wrapText="1"/>
    </xf>
    <xf numFmtId="0" fontId="3" fillId="0" borderId="6" xfId="0" applyNumberFormat="1" applyFont="1" applyBorder="1" applyAlignment="1">
      <alignment horizontal="left" vertical="top" wrapText="1"/>
    </xf>
    <xf numFmtId="0" fontId="3" fillId="0" borderId="7" xfId="0" applyNumberFormat="1" applyFont="1" applyBorder="1" applyAlignment="1">
      <alignment horizontal="left" vertical="top" wrapText="1"/>
    </xf>
    <xf numFmtId="0" fontId="1" fillId="2" borderId="0" xfId="0" applyNumberFormat="1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right" vertical="top" wrapText="1"/>
    </xf>
    <xf numFmtId="0" fontId="3" fillId="3" borderId="0" xfId="0" applyNumberFormat="1" applyFont="1" applyFill="1" applyAlignment="1">
      <alignment horizontal="left" vertical="top" wrapText="1"/>
    </xf>
    <xf numFmtId="0" fontId="4" fillId="0" borderId="0" xfId="0" applyNumberFormat="1" applyFont="1" applyAlignment="1">
      <alignment horizontal="center" vertical="top" wrapText="1"/>
    </xf>
    <xf numFmtId="0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 wrapText="1"/>
    </xf>
    <xf numFmtId="0" fontId="3" fillId="0" borderId="8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11</xdr:row>
      <xdr:rowOff>28575</xdr:rowOff>
    </xdr:from>
    <xdr:to>
      <xdr:col>30</xdr:col>
      <xdr:colOff>813370</xdr:colOff>
      <xdr:row>16</xdr:row>
      <xdr:rowOff>28575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62060" y="2743200"/>
          <a:ext cx="830580" cy="581025"/>
        </a:xfrm>
        <a:prstGeom prst="rect">
          <a:avLst/>
        </a:prstGeom>
      </xdr:spPr>
    </xdr:pic>
    <xdr:clientData/>
  </xdr:twoCellAnchor>
  <xdr:twoCellAnchor editAs="oneCell">
    <xdr:from>
      <xdr:col>34</xdr:col>
      <xdr:colOff>0</xdr:colOff>
      <xdr:row>11</xdr:row>
      <xdr:rowOff>0</xdr:rowOff>
    </xdr:from>
    <xdr:to>
      <xdr:col>36</xdr:col>
      <xdr:colOff>237</xdr:colOff>
      <xdr:row>15</xdr:row>
      <xdr:rowOff>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86060" y="2714625"/>
          <a:ext cx="1264920" cy="571500"/>
        </a:xfrm>
        <a:prstGeom prst="rect">
          <a:avLst/>
        </a:prstGeom>
      </xdr:spPr>
    </xdr:pic>
    <xdr:clientData/>
  </xdr:twoCellAnchor>
  <xdr:twoCellAnchor editAs="oneCell">
    <xdr:from>
      <xdr:col>32</xdr:col>
      <xdr:colOff>0</xdr:colOff>
      <xdr:row>13</xdr:row>
      <xdr:rowOff>0</xdr:rowOff>
    </xdr:from>
    <xdr:to>
      <xdr:col>33</xdr:col>
      <xdr:colOff>0</xdr:colOff>
      <xdr:row>14</xdr:row>
      <xdr:rowOff>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700260" y="2800350"/>
          <a:ext cx="678180" cy="2762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9525</xdr:rowOff>
    </xdr:from>
    <xdr:to>
      <xdr:col>30</xdr:col>
      <xdr:colOff>809625</xdr:colOff>
      <xdr:row>6</xdr:row>
      <xdr:rowOff>9525</xdr:rowOff>
    </xdr:to>
    <xdr:cxnSp macro="">
      <xdr:nvCxnSpPr>
        <xdr:cNvPr id="5" name="Straight Connector 4"/>
        <xdr:cNvCxnSpPr/>
      </xdr:nvCxnSpPr>
      <xdr:spPr>
        <a:xfrm>
          <a:off x="266700" y="1762125"/>
          <a:ext cx="9404985" cy="0"/>
        </a:xfrm>
        <a:prstGeom prst="line">
          <a:avLst/>
        </a:prstGeom>
        <a:ln w="9525">
          <a:solidFill>
            <a:srgbClr val="000000"/>
          </a:solidFill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M50"/>
  <sheetViews>
    <sheetView showGridLines="0" tabSelected="1" topLeftCell="A14" zoomScale="60" zoomScaleNormal="60" workbookViewId="0">
      <selection activeCell="I40" sqref="I40:O40"/>
    </sheetView>
  </sheetViews>
  <sheetFormatPr defaultColWidth="9" defaultRowHeight="14.5"/>
  <cols>
    <col min="1" max="1" width="3.81640625" customWidth="1"/>
    <col min="2" max="2" width="0.26953125" customWidth="1"/>
    <col min="3" max="3" width="39" customWidth="1"/>
    <col min="4" max="4" width="13" customWidth="1"/>
    <col min="5" max="5" width="11.1796875" customWidth="1"/>
    <col min="6" max="6" width="3.81640625" customWidth="1"/>
    <col min="7" max="7" width="2" customWidth="1"/>
    <col min="8" max="9" width="0.81640625" customWidth="1"/>
    <col min="10" max="10" width="0.7265625" customWidth="1"/>
    <col min="11" max="11" width="2.54296875" customWidth="1"/>
    <col min="12" max="12" width="3.7265625" customWidth="1"/>
    <col min="13" max="13" width="0.54296875" customWidth="1"/>
    <col min="14" max="14" width="0.81640625" customWidth="1"/>
    <col min="15" max="15" width="2.26953125" customWidth="1"/>
    <col min="16" max="16" width="0.7265625" customWidth="1"/>
    <col min="17" max="17" width="6.81640625" customWidth="1"/>
    <col min="18" max="18" width="4.453125" customWidth="1"/>
    <col min="19" max="19" width="1.7265625" customWidth="1"/>
    <col min="20" max="20" width="2.453125" customWidth="1"/>
    <col min="21" max="21" width="5.26953125" customWidth="1"/>
    <col min="22" max="22" width="4.26953125" customWidth="1"/>
    <col min="23" max="23" width="0.7265625" customWidth="1"/>
    <col min="24" max="24" width="6.81640625" customWidth="1"/>
    <col min="25" max="25" width="2.7265625" customWidth="1"/>
    <col min="26" max="26" width="0.7265625" customWidth="1"/>
    <col min="27" max="27" width="9.54296875" customWidth="1"/>
    <col min="28" max="28" width="12.7265625" customWidth="1"/>
    <col min="29" max="29" width="14" customWidth="1"/>
    <col min="30" max="30" width="0.1796875" customWidth="1"/>
    <col min="31" max="31" width="12.1796875" customWidth="1"/>
    <col min="32" max="32" width="0.1796875" customWidth="1"/>
    <col min="33" max="33" width="9.81640625" customWidth="1"/>
    <col min="34" max="34" width="0.1796875" customWidth="1"/>
    <col min="35" max="35" width="18.1796875" customWidth="1"/>
    <col min="36" max="36" width="0.26953125" customWidth="1"/>
    <col min="37" max="37" width="11.81640625" customWidth="1"/>
    <col min="38" max="38" width="13.81640625" customWidth="1"/>
    <col min="39" max="39" width="14.26953125" customWidth="1"/>
    <col min="41" max="41" width="11" bestFit="1" customWidth="1"/>
  </cols>
  <sheetData>
    <row r="1" spans="1:39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</row>
    <row r="2" spans="1:39" ht="16.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pans="1:39" ht="0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39" ht="39" customHeight="1">
      <c r="A4" s="38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48.75" customHeight="1">
      <c r="A5" s="39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" ht="18" customHeight="1">
      <c r="A6" s="8"/>
      <c r="B6" s="8"/>
      <c r="C6" s="40" t="s">
        <v>26</v>
      </c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8"/>
      <c r="AG6" s="8"/>
      <c r="AH6" s="8"/>
      <c r="AI6" s="8"/>
      <c r="AJ6" s="8"/>
      <c r="AK6" s="8"/>
      <c r="AL6" s="8"/>
      <c r="AM6" s="8"/>
    </row>
    <row r="7" spans="1:39" ht="1.5" customHeight="1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9" ht="16.5" customHeight="1">
      <c r="Q8" s="42" t="s">
        <v>3</v>
      </c>
      <c r="R8" s="42"/>
      <c r="S8" s="42"/>
      <c r="T8" s="42"/>
      <c r="U8" s="42"/>
      <c r="V8" s="42"/>
      <c r="W8" s="42"/>
    </row>
    <row r="9" spans="1:39" ht="6" customHeight="1"/>
    <row r="10" spans="1:39" ht="51" customHeight="1">
      <c r="A10" s="21" t="s">
        <v>4</v>
      </c>
      <c r="B10" s="21"/>
      <c r="C10" s="21" t="s">
        <v>5</v>
      </c>
      <c r="D10" s="44" t="s">
        <v>6</v>
      </c>
      <c r="E10" s="21" t="s">
        <v>7</v>
      </c>
      <c r="F10" s="21" t="s">
        <v>8</v>
      </c>
      <c r="G10" s="21"/>
      <c r="H10" s="21"/>
      <c r="I10" s="21" t="s">
        <v>9</v>
      </c>
      <c r="J10" s="21"/>
      <c r="K10" s="21"/>
      <c r="L10" s="21"/>
      <c r="M10" s="21"/>
      <c r="N10" s="21"/>
      <c r="O10" s="21"/>
      <c r="P10" s="21" t="s">
        <v>10</v>
      </c>
      <c r="Q10" s="21"/>
      <c r="R10" s="21"/>
      <c r="S10" s="21" t="s">
        <v>11</v>
      </c>
      <c r="T10" s="21"/>
      <c r="U10" s="21"/>
      <c r="V10" s="21"/>
      <c r="W10" s="21" t="s">
        <v>12</v>
      </c>
      <c r="X10" s="21"/>
      <c r="Y10" s="21"/>
      <c r="Z10" s="21" t="s">
        <v>13</v>
      </c>
      <c r="AA10" s="21"/>
      <c r="AB10" s="21" t="s">
        <v>14</v>
      </c>
      <c r="AC10" s="21" t="s">
        <v>15</v>
      </c>
      <c r="AD10" s="22" t="s">
        <v>16</v>
      </c>
      <c r="AE10" s="22"/>
      <c r="AF10" s="22" t="s">
        <v>17</v>
      </c>
      <c r="AG10" s="22"/>
      <c r="AH10" s="22" t="s">
        <v>18</v>
      </c>
      <c r="AI10" s="22"/>
      <c r="AJ10" s="22"/>
      <c r="AK10" s="21" t="s">
        <v>19</v>
      </c>
      <c r="AL10" s="21" t="s">
        <v>20</v>
      </c>
      <c r="AM10" s="21" t="s">
        <v>21</v>
      </c>
    </row>
    <row r="11" spans="1:39" ht="0.75" customHeight="1">
      <c r="A11" s="21"/>
      <c r="B11" s="21"/>
      <c r="C11" s="21"/>
      <c r="D11" s="45"/>
      <c r="E11" s="21"/>
      <c r="F11" s="21"/>
      <c r="G11" s="21"/>
      <c r="H11" s="21"/>
      <c r="I11" s="19" t="s">
        <v>25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1"/>
      <c r="AC11" s="21"/>
      <c r="AD11" s="2"/>
      <c r="AE11" s="3"/>
      <c r="AF11" s="22"/>
      <c r="AG11" s="22"/>
      <c r="AH11" s="2"/>
      <c r="AI11" s="43"/>
      <c r="AJ11" s="43"/>
      <c r="AK11" s="21"/>
      <c r="AL11" s="21"/>
      <c r="AM11" s="21"/>
    </row>
    <row r="12" spans="1:39" ht="6" customHeight="1">
      <c r="A12" s="21"/>
      <c r="B12" s="21"/>
      <c r="C12" s="21"/>
      <c r="D12" s="45"/>
      <c r="E12" s="21"/>
      <c r="F12" s="21"/>
      <c r="G12" s="21"/>
      <c r="H12" s="21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21"/>
      <c r="AC12" s="21"/>
      <c r="AD12" s="32"/>
      <c r="AE12" s="20"/>
      <c r="AF12" s="22"/>
      <c r="AG12" s="22"/>
      <c r="AH12" s="34"/>
      <c r="AI12" s="20"/>
      <c r="AJ12" s="20"/>
      <c r="AK12" s="21"/>
      <c r="AL12" s="21"/>
      <c r="AM12" s="21"/>
    </row>
    <row r="13" spans="1:39" ht="0.75" customHeight="1">
      <c r="A13" s="21"/>
      <c r="B13" s="21"/>
      <c r="C13" s="21"/>
      <c r="D13" s="45"/>
      <c r="E13" s="21"/>
      <c r="F13" s="21"/>
      <c r="G13" s="21"/>
      <c r="H13" s="21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21"/>
      <c r="AC13" s="21"/>
      <c r="AD13" s="32"/>
      <c r="AE13" s="20"/>
      <c r="AF13" s="2"/>
      <c r="AG13" s="3"/>
      <c r="AH13" s="34"/>
      <c r="AI13" s="20"/>
      <c r="AJ13" s="20"/>
      <c r="AK13" s="21"/>
      <c r="AL13" s="21"/>
      <c r="AM13" s="21"/>
    </row>
    <row r="14" spans="1:39" ht="21.75" customHeight="1">
      <c r="A14" s="21"/>
      <c r="B14" s="21"/>
      <c r="C14" s="21"/>
      <c r="D14" s="45"/>
      <c r="E14" s="21"/>
      <c r="F14" s="21"/>
      <c r="G14" s="21"/>
      <c r="H14" s="21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21"/>
      <c r="AC14" s="21"/>
      <c r="AD14" s="32"/>
      <c r="AE14" s="20"/>
      <c r="AF14" s="2"/>
      <c r="AG14" s="1"/>
      <c r="AH14" s="34"/>
      <c r="AI14" s="20"/>
      <c r="AJ14" s="20"/>
      <c r="AK14" s="21"/>
      <c r="AL14" s="21"/>
      <c r="AM14" s="21"/>
    </row>
    <row r="15" spans="1:39" ht="16.5" customHeight="1">
      <c r="A15" s="21"/>
      <c r="B15" s="21"/>
      <c r="C15" s="21"/>
      <c r="D15" s="46"/>
      <c r="E15" s="21"/>
      <c r="F15" s="21"/>
      <c r="G15" s="21"/>
      <c r="H15" s="21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1"/>
      <c r="AC15" s="21"/>
      <c r="AD15" s="32"/>
      <c r="AE15" s="20"/>
      <c r="AF15" s="32"/>
      <c r="AG15" s="33"/>
      <c r="AH15" s="34"/>
      <c r="AI15" s="20"/>
      <c r="AJ15" s="20"/>
      <c r="AK15" s="21"/>
      <c r="AL15" s="21"/>
      <c r="AM15" s="21"/>
    </row>
    <row r="16" spans="1:39" ht="0.75" customHeight="1">
      <c r="A16" s="21"/>
      <c r="B16" s="21"/>
      <c r="C16" s="21"/>
      <c r="D16" s="7"/>
      <c r="E16" s="21"/>
      <c r="F16" s="21"/>
      <c r="G16" s="21"/>
      <c r="H16" s="21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21"/>
      <c r="AC16" s="21"/>
      <c r="AD16" s="32"/>
      <c r="AE16" s="20"/>
      <c r="AF16" s="32"/>
      <c r="AG16" s="33"/>
      <c r="AH16" s="4"/>
      <c r="AI16" s="33"/>
      <c r="AJ16" s="33"/>
      <c r="AK16" s="21"/>
      <c r="AL16" s="21"/>
      <c r="AM16" s="21"/>
    </row>
    <row r="17" spans="1:39">
      <c r="A17" s="17">
        <v>1</v>
      </c>
      <c r="B17" s="17"/>
      <c r="C17" s="28" t="s">
        <v>30</v>
      </c>
      <c r="D17" s="26" t="s">
        <v>27</v>
      </c>
      <c r="E17" s="25">
        <v>8</v>
      </c>
      <c r="F17" s="18" t="s">
        <v>28</v>
      </c>
      <c r="G17" s="18"/>
      <c r="H17" s="18"/>
      <c r="I17" s="23">
        <v>488</v>
      </c>
      <c r="J17" s="23"/>
      <c r="K17" s="23"/>
      <c r="L17" s="23"/>
      <c r="M17" s="23"/>
      <c r="N17" s="23"/>
      <c r="O17" s="23"/>
      <c r="P17" s="23">
        <v>522</v>
      </c>
      <c r="Q17" s="23"/>
      <c r="R17" s="23"/>
      <c r="S17" s="23">
        <v>465</v>
      </c>
      <c r="T17" s="23"/>
      <c r="U17" s="23"/>
      <c r="V17" s="23"/>
      <c r="W17" s="23"/>
      <c r="X17" s="23"/>
      <c r="Y17" s="23"/>
      <c r="Z17" s="23"/>
      <c r="AA17" s="23"/>
      <c r="AB17" s="23">
        <f>ROUNDDOWN(AVERAGE(I17,P17,S17),2)</f>
        <v>491.66</v>
      </c>
      <c r="AC17" s="23"/>
      <c r="AD17" s="23">
        <f>STDEV(I17,P17,S17)</f>
        <v>28.676354952004157</v>
      </c>
      <c r="AE17" s="23"/>
      <c r="AF17" s="23">
        <f>AD17/AB17*100</f>
        <v>5.8325580588219816</v>
      </c>
      <c r="AG17" s="23"/>
      <c r="AH17" s="23">
        <f>AB17*E17</f>
        <v>3933.28</v>
      </c>
      <c r="AI17" s="23"/>
      <c r="AJ17" s="23"/>
      <c r="AK17" s="23">
        <f>ROUNDDOWN(AB17,2)</f>
        <v>491.66</v>
      </c>
      <c r="AL17" s="23">
        <f>AK17*E17</f>
        <v>3933.28</v>
      </c>
      <c r="AM17" s="25">
        <f>E17*AB17</f>
        <v>3933.28</v>
      </c>
    </row>
    <row r="18" spans="1:39">
      <c r="A18" s="17"/>
      <c r="B18" s="17"/>
      <c r="C18" s="29"/>
      <c r="D18" s="27"/>
      <c r="E18" s="25"/>
      <c r="F18" s="18"/>
      <c r="G18" s="18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5"/>
    </row>
    <row r="19" spans="1:39">
      <c r="A19" s="17">
        <v>2</v>
      </c>
      <c r="B19" s="17"/>
      <c r="C19" s="28" t="s">
        <v>30</v>
      </c>
      <c r="D19" s="26" t="s">
        <v>27</v>
      </c>
      <c r="E19" s="25">
        <v>8</v>
      </c>
      <c r="F19" s="18" t="s">
        <v>28</v>
      </c>
      <c r="G19" s="18"/>
      <c r="H19" s="18"/>
      <c r="I19" s="23">
        <v>590</v>
      </c>
      <c r="J19" s="23"/>
      <c r="K19" s="23"/>
      <c r="L19" s="23"/>
      <c r="M19" s="23"/>
      <c r="N19" s="23"/>
      <c r="O19" s="23"/>
      <c r="P19" s="23">
        <v>610</v>
      </c>
      <c r="Q19" s="23"/>
      <c r="R19" s="23"/>
      <c r="S19" s="23">
        <v>550</v>
      </c>
      <c r="T19" s="23"/>
      <c r="U19" s="23"/>
      <c r="V19" s="23"/>
      <c r="W19" s="23"/>
      <c r="X19" s="23"/>
      <c r="Y19" s="23"/>
      <c r="Z19" s="23"/>
      <c r="AA19" s="23"/>
      <c r="AB19" s="23">
        <f t="shared" ref="AB19" si="0">ROUNDDOWN(AVERAGE(I19,P19,S19),2)</f>
        <v>583.33000000000004</v>
      </c>
      <c r="AC19" s="23"/>
      <c r="AD19" s="23">
        <f>STDEV(I19,P19,S19,W19,Z19)</f>
        <v>30.550504633038933</v>
      </c>
      <c r="AE19" s="23"/>
      <c r="AF19" s="23">
        <f>AD19/AB19*100</f>
        <v>5.2372592928597754</v>
      </c>
      <c r="AG19" s="23"/>
      <c r="AH19" s="23">
        <f>AB19*E19</f>
        <v>4666.6400000000003</v>
      </c>
      <c r="AI19" s="23"/>
      <c r="AJ19" s="23"/>
      <c r="AK19" s="23">
        <f>ROUNDDOWN(AB19,2)</f>
        <v>583.33000000000004</v>
      </c>
      <c r="AL19" s="23">
        <f>AK19*E19</f>
        <v>4666.6400000000003</v>
      </c>
      <c r="AM19" s="25">
        <f t="shared" ref="AM19" si="1">E19*AB19</f>
        <v>4666.6400000000003</v>
      </c>
    </row>
    <row r="20" spans="1:39" ht="14.5" customHeight="1">
      <c r="A20" s="17"/>
      <c r="B20" s="17"/>
      <c r="C20" s="29"/>
      <c r="D20" s="27"/>
      <c r="E20" s="25"/>
      <c r="F20" s="18"/>
      <c r="G20" s="18"/>
      <c r="H20" s="18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5"/>
    </row>
    <row r="21" spans="1:39">
      <c r="A21" s="17">
        <v>3</v>
      </c>
      <c r="B21" s="17"/>
      <c r="C21" s="28" t="s">
        <v>30</v>
      </c>
      <c r="D21" s="26" t="s">
        <v>27</v>
      </c>
      <c r="E21" s="25">
        <v>8</v>
      </c>
      <c r="F21" s="18" t="s">
        <v>28</v>
      </c>
      <c r="G21" s="18"/>
      <c r="H21" s="18"/>
      <c r="I21" s="23">
        <v>372</v>
      </c>
      <c r="J21" s="23"/>
      <c r="K21" s="23"/>
      <c r="L21" s="23"/>
      <c r="M21" s="23"/>
      <c r="N21" s="23"/>
      <c r="O21" s="23"/>
      <c r="P21" s="23">
        <v>433</v>
      </c>
      <c r="Q21" s="23"/>
      <c r="R21" s="23"/>
      <c r="S21" s="23">
        <v>371</v>
      </c>
      <c r="T21" s="23"/>
      <c r="U21" s="23"/>
      <c r="V21" s="23"/>
      <c r="W21" s="23"/>
      <c r="X21" s="23"/>
      <c r="Y21" s="23"/>
      <c r="Z21" s="23"/>
      <c r="AA21" s="23"/>
      <c r="AB21" s="23">
        <f t="shared" ref="AB21" si="2">ROUNDDOWN(AVERAGE(I21,P21,S21),2)</f>
        <v>392</v>
      </c>
      <c r="AC21" s="23"/>
      <c r="AD21" s="23">
        <f>STDEV(I21,P21)</f>
        <v>43.133513652379399</v>
      </c>
      <c r="AE21" s="23"/>
      <c r="AF21" s="23">
        <f>AD21/AB21*100</f>
        <v>11.003447360300866</v>
      </c>
      <c r="AG21" s="23"/>
      <c r="AH21" s="23">
        <f>AB21*E21</f>
        <v>3136</v>
      </c>
      <c r="AI21" s="23"/>
      <c r="AJ21" s="23"/>
      <c r="AK21" s="23">
        <f>ROUNDDOWN(AB21,2)</f>
        <v>392</v>
      </c>
      <c r="AL21" s="23">
        <f>AK21*E21</f>
        <v>3136</v>
      </c>
      <c r="AM21" s="25">
        <f t="shared" ref="AM21" si="3">E21*AB21</f>
        <v>3136</v>
      </c>
    </row>
    <row r="22" spans="1:39">
      <c r="A22" s="17"/>
      <c r="B22" s="17"/>
      <c r="C22" s="29"/>
      <c r="D22" s="27"/>
      <c r="E22" s="25"/>
      <c r="F22" s="18"/>
      <c r="G22" s="18"/>
      <c r="H22" s="18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5"/>
    </row>
    <row r="23" spans="1:39">
      <c r="A23" s="17">
        <v>4</v>
      </c>
      <c r="B23" s="17"/>
      <c r="C23" s="28" t="s">
        <v>30</v>
      </c>
      <c r="D23" s="26" t="s">
        <v>27</v>
      </c>
      <c r="E23" s="25">
        <v>8</v>
      </c>
      <c r="F23" s="18" t="s">
        <v>28</v>
      </c>
      <c r="G23" s="18"/>
      <c r="H23" s="18"/>
      <c r="I23" s="23">
        <v>534</v>
      </c>
      <c r="J23" s="23"/>
      <c r="K23" s="23"/>
      <c r="L23" s="23"/>
      <c r="M23" s="23"/>
      <c r="N23" s="23"/>
      <c r="O23" s="23"/>
      <c r="P23" s="23">
        <v>577</v>
      </c>
      <c r="Q23" s="23"/>
      <c r="R23" s="23"/>
      <c r="S23" s="23">
        <v>510</v>
      </c>
      <c r="T23" s="23"/>
      <c r="U23" s="23"/>
      <c r="V23" s="23"/>
      <c r="W23" s="23"/>
      <c r="X23" s="23"/>
      <c r="Y23" s="23"/>
      <c r="Z23" s="23"/>
      <c r="AA23" s="23"/>
      <c r="AB23" s="23">
        <f t="shared" ref="AB23" si="4">ROUNDDOWN(AVERAGE(I23,P23,S23),2)</f>
        <v>540.33000000000004</v>
      </c>
      <c r="AC23" s="23"/>
      <c r="AD23" s="23">
        <f>STDEV(I23,P23,S23,W23,Z23)</f>
        <v>33.946035605550954</v>
      </c>
      <c r="AE23" s="23"/>
      <c r="AF23" s="23">
        <f>AD23/AB23*100</f>
        <v>6.2824636066016977</v>
      </c>
      <c r="AG23" s="23"/>
      <c r="AH23" s="23">
        <f>AB23*E23</f>
        <v>4322.6400000000003</v>
      </c>
      <c r="AI23" s="23"/>
      <c r="AJ23" s="23"/>
      <c r="AK23" s="23">
        <f>ROUNDDOWN(AB23,2)</f>
        <v>540.33000000000004</v>
      </c>
      <c r="AL23" s="23">
        <f>AK23*E23</f>
        <v>4322.6400000000003</v>
      </c>
      <c r="AM23" s="25">
        <f t="shared" ref="AM23" si="5">E23*AB23</f>
        <v>4322.6400000000003</v>
      </c>
    </row>
    <row r="24" spans="1:39">
      <c r="A24" s="17"/>
      <c r="B24" s="17"/>
      <c r="C24" s="29"/>
      <c r="D24" s="27"/>
      <c r="E24" s="25"/>
      <c r="F24" s="18"/>
      <c r="G24" s="18"/>
      <c r="H24" s="1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5"/>
    </row>
    <row r="25" spans="1:39">
      <c r="A25" s="17">
        <v>5</v>
      </c>
      <c r="B25" s="17"/>
      <c r="C25" s="28" t="s">
        <v>30</v>
      </c>
      <c r="D25" s="26" t="s">
        <v>27</v>
      </c>
      <c r="E25" s="25">
        <v>8</v>
      </c>
      <c r="F25" s="18" t="s">
        <v>28</v>
      </c>
      <c r="G25" s="18"/>
      <c r="H25" s="18"/>
      <c r="I25" s="23">
        <v>379</v>
      </c>
      <c r="J25" s="23"/>
      <c r="K25" s="23"/>
      <c r="L25" s="23"/>
      <c r="M25" s="23"/>
      <c r="N25" s="23"/>
      <c r="O25" s="23"/>
      <c r="P25" s="23">
        <v>455</v>
      </c>
      <c r="Q25" s="23"/>
      <c r="R25" s="23"/>
      <c r="S25" s="23">
        <v>380</v>
      </c>
      <c r="T25" s="23"/>
      <c r="U25" s="23"/>
      <c r="V25" s="23"/>
      <c r="W25" s="23"/>
      <c r="X25" s="23"/>
      <c r="Y25" s="23"/>
      <c r="Z25" s="23"/>
      <c r="AA25" s="23"/>
      <c r="AB25" s="23">
        <f t="shared" ref="AB25" si="6">ROUNDDOWN(AVERAGE(I25,P25,S25),2)</f>
        <v>404.66</v>
      </c>
      <c r="AC25" s="23"/>
      <c r="AD25" s="23">
        <f>STDEV(I25,P25,S25,W25,Z25)</f>
        <v>43.592812863284394</v>
      </c>
      <c r="AE25" s="23"/>
      <c r="AF25" s="23">
        <f>AD25/AB25*100</f>
        <v>10.772701246301683</v>
      </c>
      <c r="AG25" s="23"/>
      <c r="AH25" s="23">
        <f>AB25*E25</f>
        <v>3237.28</v>
      </c>
      <c r="AI25" s="23"/>
      <c r="AJ25" s="23"/>
      <c r="AK25" s="23">
        <f>ROUNDDOWN(AB25,2)</f>
        <v>404.66</v>
      </c>
      <c r="AL25" s="23">
        <f>AK25*E25</f>
        <v>3237.28</v>
      </c>
      <c r="AM25" s="25">
        <f t="shared" ref="AM25" si="7">E25*AB25</f>
        <v>3237.28</v>
      </c>
    </row>
    <row r="26" spans="1:39">
      <c r="A26" s="17"/>
      <c r="B26" s="17"/>
      <c r="C26" s="29"/>
      <c r="D26" s="27"/>
      <c r="E26" s="25"/>
      <c r="F26" s="18"/>
      <c r="G26" s="18"/>
      <c r="H26" s="18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5"/>
    </row>
    <row r="27" spans="1:39">
      <c r="A27" s="17">
        <v>6</v>
      </c>
      <c r="B27" s="17"/>
      <c r="C27" s="28" t="s">
        <v>30</v>
      </c>
      <c r="D27" s="26" t="s">
        <v>27</v>
      </c>
      <c r="E27" s="25">
        <v>8</v>
      </c>
      <c r="F27" s="18" t="s">
        <v>28</v>
      </c>
      <c r="G27" s="18"/>
      <c r="H27" s="18"/>
      <c r="I27" s="23">
        <v>790</v>
      </c>
      <c r="J27" s="23"/>
      <c r="K27" s="23"/>
      <c r="L27" s="23"/>
      <c r="M27" s="23"/>
      <c r="N27" s="23"/>
      <c r="O27" s="23"/>
      <c r="P27" s="23">
        <v>866</v>
      </c>
      <c r="Q27" s="23"/>
      <c r="R27" s="23"/>
      <c r="S27" s="23">
        <v>670</v>
      </c>
      <c r="T27" s="23"/>
      <c r="U27" s="23"/>
      <c r="V27" s="23"/>
      <c r="W27" s="23"/>
      <c r="X27" s="23"/>
      <c r="Y27" s="23"/>
      <c r="Z27" s="23"/>
      <c r="AA27" s="23"/>
      <c r="AB27" s="23">
        <f t="shared" ref="AB27" si="8">ROUNDDOWN(AVERAGE(I27,P27,S27),2)</f>
        <v>775.33</v>
      </c>
      <c r="AC27" s="23"/>
      <c r="AD27" s="23">
        <f>STDEV(I27,P27,S27,W27,Z27)</f>
        <v>98.819701139668354</v>
      </c>
      <c r="AE27" s="23"/>
      <c r="AF27" s="23">
        <f>AD27/AB27*100</f>
        <v>12.745502062304869</v>
      </c>
      <c r="AG27" s="23"/>
      <c r="AH27" s="23">
        <f>AB27*E27</f>
        <v>6202.64</v>
      </c>
      <c r="AI27" s="23"/>
      <c r="AJ27" s="23"/>
      <c r="AK27" s="23">
        <f>ROUNDDOWN(AB27,2)</f>
        <v>775.33</v>
      </c>
      <c r="AL27" s="23">
        <f>AK27*E27</f>
        <v>6202.64</v>
      </c>
      <c r="AM27" s="25">
        <f t="shared" ref="AM27" si="9">E27*AB27</f>
        <v>6202.64</v>
      </c>
    </row>
    <row r="28" spans="1:39">
      <c r="A28" s="17"/>
      <c r="B28" s="17"/>
      <c r="C28" s="29"/>
      <c r="D28" s="27"/>
      <c r="E28" s="25"/>
      <c r="F28" s="18"/>
      <c r="G28" s="18"/>
      <c r="H28" s="18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5"/>
    </row>
    <row r="29" spans="1:39">
      <c r="A29" s="17">
        <v>7</v>
      </c>
      <c r="B29" s="17"/>
      <c r="C29" s="28" t="s">
        <v>30</v>
      </c>
      <c r="D29" s="26" t="s">
        <v>27</v>
      </c>
      <c r="E29" s="25">
        <v>8</v>
      </c>
      <c r="F29" s="18" t="s">
        <v>28</v>
      </c>
      <c r="G29" s="18"/>
      <c r="H29" s="18"/>
      <c r="I29" s="23">
        <v>578</v>
      </c>
      <c r="J29" s="23"/>
      <c r="K29" s="23"/>
      <c r="L29" s="23"/>
      <c r="M29" s="23"/>
      <c r="N29" s="23"/>
      <c r="O29" s="23"/>
      <c r="P29" s="23">
        <v>788</v>
      </c>
      <c r="Q29" s="23"/>
      <c r="R29" s="23"/>
      <c r="S29" s="23">
        <v>690</v>
      </c>
      <c r="T29" s="23"/>
      <c r="U29" s="23"/>
      <c r="V29" s="23"/>
      <c r="W29" s="23"/>
      <c r="X29" s="23"/>
      <c r="Y29" s="23"/>
      <c r="Z29" s="23"/>
      <c r="AA29" s="23"/>
      <c r="AB29" s="23">
        <f t="shared" ref="AB29" si="10">ROUNDDOWN(AVERAGE(I29,P29,S29),2)</f>
        <v>685.33</v>
      </c>
      <c r="AC29" s="23"/>
      <c r="AD29" s="23">
        <f>STDEV(I29,P29,S29)</f>
        <v>105.07774899251207</v>
      </c>
      <c r="AE29" s="23"/>
      <c r="AF29" s="23">
        <f>AD29/AB29*100</f>
        <v>15.332430944583203</v>
      </c>
      <c r="AG29" s="23"/>
      <c r="AH29" s="23">
        <f>AB29*E29</f>
        <v>5482.64</v>
      </c>
      <c r="AI29" s="23"/>
      <c r="AJ29" s="23"/>
      <c r="AK29" s="23">
        <f>ROUNDDOWN(AB29,2)</f>
        <v>685.33</v>
      </c>
      <c r="AL29" s="23">
        <f>AK29*E29</f>
        <v>5482.64</v>
      </c>
      <c r="AM29" s="25">
        <f t="shared" ref="AM29" si="11">E29*AB29</f>
        <v>5482.64</v>
      </c>
    </row>
    <row r="30" spans="1:39">
      <c r="A30" s="17"/>
      <c r="B30" s="17"/>
      <c r="C30" s="29"/>
      <c r="D30" s="27"/>
      <c r="E30" s="25"/>
      <c r="F30" s="18"/>
      <c r="G30" s="18"/>
      <c r="H30" s="18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5"/>
    </row>
    <row r="31" spans="1:39">
      <c r="A31" s="17">
        <v>8</v>
      </c>
      <c r="B31" s="17"/>
      <c r="C31" s="28" t="s">
        <v>30</v>
      </c>
      <c r="D31" s="26" t="s">
        <v>27</v>
      </c>
      <c r="E31" s="25">
        <v>8</v>
      </c>
      <c r="F31" s="18" t="s">
        <v>29</v>
      </c>
      <c r="G31" s="18"/>
      <c r="H31" s="18"/>
      <c r="I31" s="23">
        <v>990</v>
      </c>
      <c r="J31" s="23"/>
      <c r="K31" s="23"/>
      <c r="L31" s="23"/>
      <c r="M31" s="23"/>
      <c r="N31" s="23"/>
      <c r="O31" s="23"/>
      <c r="P31" s="23">
        <v>790</v>
      </c>
      <c r="Q31" s="23"/>
      <c r="R31" s="23"/>
      <c r="S31" s="23">
        <v>880</v>
      </c>
      <c r="T31" s="23"/>
      <c r="U31" s="23"/>
      <c r="V31" s="23"/>
      <c r="W31" s="23"/>
      <c r="X31" s="23"/>
      <c r="Y31" s="23"/>
      <c r="Z31" s="23"/>
      <c r="AA31" s="23"/>
      <c r="AB31" s="23">
        <f t="shared" ref="AB31" si="12">ROUNDDOWN(AVERAGE(I31,P31,S31),2)</f>
        <v>886.66</v>
      </c>
      <c r="AC31" s="23"/>
      <c r="AD31" s="23">
        <f>STDEV(I31,P31,S31)</f>
        <v>100.16652800877814</v>
      </c>
      <c r="AE31" s="23"/>
      <c r="AF31" s="23">
        <f>AD31/AB31*100</f>
        <v>11.297061783409442</v>
      </c>
      <c r="AG31" s="23"/>
      <c r="AH31" s="23">
        <f>AB31*E31</f>
        <v>7093.28</v>
      </c>
      <c r="AI31" s="23"/>
      <c r="AJ31" s="23"/>
      <c r="AK31" s="23">
        <f>ROUNDDOWN(AB31,2)</f>
        <v>886.66</v>
      </c>
      <c r="AL31" s="23">
        <f>AK31*E31</f>
        <v>7093.28</v>
      </c>
      <c r="AM31" s="25">
        <f t="shared" ref="AM31" si="13">E31*AB31</f>
        <v>7093.28</v>
      </c>
    </row>
    <row r="32" spans="1:39">
      <c r="A32" s="17"/>
      <c r="B32" s="17"/>
      <c r="C32" s="29"/>
      <c r="D32" s="27"/>
      <c r="E32" s="25"/>
      <c r="F32" s="18"/>
      <c r="G32" s="18"/>
      <c r="H32" s="18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5"/>
    </row>
    <row r="33" spans="1:39">
      <c r="A33" s="17">
        <v>9</v>
      </c>
      <c r="B33" s="17"/>
      <c r="C33" s="28" t="s">
        <v>30</v>
      </c>
      <c r="D33" s="26" t="s">
        <v>27</v>
      </c>
      <c r="E33" s="25">
        <v>8</v>
      </c>
      <c r="F33" s="18" t="s">
        <v>28</v>
      </c>
      <c r="G33" s="18"/>
      <c r="H33" s="18"/>
      <c r="I33" s="23">
        <v>706</v>
      </c>
      <c r="J33" s="23"/>
      <c r="K33" s="23"/>
      <c r="L33" s="23"/>
      <c r="M33" s="23"/>
      <c r="N33" s="23"/>
      <c r="O33" s="23"/>
      <c r="P33" s="23">
        <v>760</v>
      </c>
      <c r="Q33" s="23"/>
      <c r="R33" s="23"/>
      <c r="S33" s="23">
        <v>690</v>
      </c>
      <c r="T33" s="23"/>
      <c r="U33" s="23"/>
      <c r="V33" s="23"/>
      <c r="W33" s="23"/>
      <c r="X33" s="23"/>
      <c r="Y33" s="23"/>
      <c r="Z33" s="23"/>
      <c r="AA33" s="23"/>
      <c r="AB33" s="23">
        <f t="shared" ref="AB33" si="14">ROUNDDOWN(AVERAGE(I33,P33,S33),2)</f>
        <v>718.66</v>
      </c>
      <c r="AC33" s="23"/>
      <c r="AD33" s="23">
        <f>STDEV(I33,P33,S33,W33,Z33)</f>
        <v>36.678785875943781</v>
      </c>
      <c r="AE33" s="23"/>
      <c r="AF33" s="23">
        <f>AD33/AB33*100</f>
        <v>5.1037745075479064</v>
      </c>
      <c r="AG33" s="23"/>
      <c r="AH33" s="23">
        <f>AB33*E33</f>
        <v>5749.28</v>
      </c>
      <c r="AI33" s="23"/>
      <c r="AJ33" s="23"/>
      <c r="AK33" s="23">
        <f>ROUNDDOWN(AB33,2)</f>
        <v>718.66</v>
      </c>
      <c r="AL33" s="23">
        <f>AK33*E33</f>
        <v>5749.28</v>
      </c>
      <c r="AM33" s="25">
        <f t="shared" ref="AM33" si="15">E33*AB33</f>
        <v>5749.28</v>
      </c>
    </row>
    <row r="34" spans="1:39">
      <c r="A34" s="17"/>
      <c r="B34" s="17"/>
      <c r="C34" s="29"/>
      <c r="D34" s="27"/>
      <c r="E34" s="25"/>
      <c r="F34" s="18"/>
      <c r="G34" s="18"/>
      <c r="H34" s="18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5"/>
    </row>
    <row r="35" spans="1:39">
      <c r="A35" s="17">
        <v>10</v>
      </c>
      <c r="B35" s="17"/>
      <c r="C35" s="28" t="s">
        <v>30</v>
      </c>
      <c r="D35" s="26" t="s">
        <v>27</v>
      </c>
      <c r="E35" s="25">
        <v>8</v>
      </c>
      <c r="F35" s="18" t="s">
        <v>28</v>
      </c>
      <c r="G35" s="18"/>
      <c r="H35" s="18"/>
      <c r="I35" s="23">
        <v>710</v>
      </c>
      <c r="J35" s="23"/>
      <c r="K35" s="23"/>
      <c r="L35" s="23"/>
      <c r="M35" s="23"/>
      <c r="N35" s="23"/>
      <c r="O35" s="23"/>
      <c r="P35" s="23">
        <v>780</v>
      </c>
      <c r="Q35" s="23"/>
      <c r="R35" s="23"/>
      <c r="S35" s="23">
        <v>650</v>
      </c>
      <c r="T35" s="23"/>
      <c r="U35" s="23"/>
      <c r="V35" s="23"/>
      <c r="W35" s="23"/>
      <c r="X35" s="23"/>
      <c r="Y35" s="23"/>
      <c r="Z35" s="23"/>
      <c r="AA35" s="23"/>
      <c r="AB35" s="23">
        <f t="shared" ref="AB35" si="16">ROUNDDOWN(AVERAGE(I35,P35,S35),2)</f>
        <v>713.33</v>
      </c>
      <c r="AC35" s="23"/>
      <c r="AD35" s="23">
        <f>STDEV(I35,P35,S35,W35)</f>
        <v>65.06407098647712</v>
      </c>
      <c r="AE35" s="23"/>
      <c r="AF35" s="23">
        <f>AD35/AB35*100</f>
        <v>9.1211740690111327</v>
      </c>
      <c r="AG35" s="23"/>
      <c r="AH35" s="23">
        <f>AB35*E35</f>
        <v>5706.64</v>
      </c>
      <c r="AI35" s="23"/>
      <c r="AJ35" s="23"/>
      <c r="AK35" s="23">
        <f>ROUNDDOWN(AB35,2)</f>
        <v>713.33</v>
      </c>
      <c r="AL35" s="23">
        <f>AK35*E35</f>
        <v>5706.64</v>
      </c>
      <c r="AM35" s="25">
        <f t="shared" ref="AM35" si="17">E35*AB35</f>
        <v>5706.64</v>
      </c>
    </row>
    <row r="36" spans="1:39">
      <c r="A36" s="17"/>
      <c r="B36" s="17"/>
      <c r="C36" s="29"/>
      <c r="D36" s="27"/>
      <c r="E36" s="25"/>
      <c r="F36" s="18"/>
      <c r="G36" s="18"/>
      <c r="H36" s="18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5"/>
    </row>
    <row r="37" spans="1:39">
      <c r="A37" s="17">
        <v>11</v>
      </c>
      <c r="B37" s="17"/>
      <c r="C37" s="28" t="s">
        <v>30</v>
      </c>
      <c r="D37" s="26" t="s">
        <v>27</v>
      </c>
      <c r="E37" s="25">
        <v>8</v>
      </c>
      <c r="F37" s="18" t="s">
        <v>29</v>
      </c>
      <c r="G37" s="18"/>
      <c r="H37" s="18"/>
      <c r="I37" s="23">
        <v>803</v>
      </c>
      <c r="J37" s="23"/>
      <c r="K37" s="23"/>
      <c r="L37" s="23"/>
      <c r="M37" s="23"/>
      <c r="N37" s="23"/>
      <c r="O37" s="23"/>
      <c r="P37" s="23">
        <v>690</v>
      </c>
      <c r="Q37" s="23"/>
      <c r="R37" s="23"/>
      <c r="S37" s="23">
        <v>750</v>
      </c>
      <c r="T37" s="23"/>
      <c r="U37" s="23"/>
      <c r="V37" s="23"/>
      <c r="W37" s="23"/>
      <c r="X37" s="23"/>
      <c r="Y37" s="23"/>
      <c r="Z37" s="23"/>
      <c r="AA37" s="23"/>
      <c r="AB37" s="23">
        <f t="shared" ref="AB37" si="18">ROUNDDOWN(AVERAGE(I37,P37,S37),2)</f>
        <v>747.66</v>
      </c>
      <c r="AC37" s="23"/>
      <c r="AD37" s="23">
        <f>STDEV(I37,P37)</f>
        <v>79.903066274079876</v>
      </c>
      <c r="AE37" s="23"/>
      <c r="AF37" s="23">
        <f>AD37/AB37*100</f>
        <v>10.687085877816104</v>
      </c>
      <c r="AG37" s="23"/>
      <c r="AH37" s="23">
        <f>AB37*E37</f>
        <v>5981.28</v>
      </c>
      <c r="AI37" s="23"/>
      <c r="AJ37" s="23"/>
      <c r="AK37" s="23">
        <f>ROUNDDOWN(AB37,2)</f>
        <v>747.66</v>
      </c>
      <c r="AL37" s="23">
        <f>AK37*E37</f>
        <v>5981.28</v>
      </c>
      <c r="AM37" s="25">
        <f t="shared" ref="AM37" si="19">E37*AB37</f>
        <v>5981.28</v>
      </c>
    </row>
    <row r="38" spans="1:39">
      <c r="A38" s="17"/>
      <c r="B38" s="17"/>
      <c r="C38" s="29"/>
      <c r="D38" s="27"/>
      <c r="E38" s="25"/>
      <c r="F38" s="18"/>
      <c r="G38" s="18"/>
      <c r="H38" s="18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5"/>
    </row>
    <row r="39" spans="1:39" ht="18" customHeight="1">
      <c r="A39" s="11"/>
      <c r="B39" s="11"/>
      <c r="C39" s="12"/>
      <c r="D39" s="9"/>
      <c r="E39" s="10"/>
      <c r="F39" s="9"/>
      <c r="G39" s="9"/>
      <c r="H39" s="9"/>
      <c r="I39" s="15"/>
      <c r="J39" s="15"/>
      <c r="K39" s="15"/>
      <c r="L39" s="15"/>
      <c r="M39" s="15"/>
      <c r="N39" s="15"/>
      <c r="O39" s="15"/>
      <c r="P39" s="16"/>
      <c r="Q39" s="16"/>
      <c r="R39" s="16"/>
      <c r="S39" s="16"/>
      <c r="T39" s="16"/>
      <c r="U39" s="16"/>
      <c r="V39" s="16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0"/>
    </row>
    <row r="40" spans="1:39" ht="24.75" customHeight="1">
      <c r="A40" s="11"/>
      <c r="B40" s="11"/>
      <c r="C40" s="12"/>
      <c r="D40" s="9"/>
      <c r="E40" s="10"/>
      <c r="F40" s="9"/>
      <c r="G40" s="9"/>
      <c r="H40" s="9"/>
      <c r="I40" s="13"/>
      <c r="J40" s="13"/>
      <c r="K40" s="13"/>
      <c r="L40" s="13"/>
      <c r="M40" s="13"/>
      <c r="N40" s="13"/>
      <c r="O40" s="13"/>
      <c r="P40" s="14"/>
      <c r="Q40" s="14"/>
      <c r="R40" s="14"/>
      <c r="S40" s="14"/>
      <c r="T40" s="14"/>
      <c r="U40" s="14"/>
      <c r="V40" s="14"/>
      <c r="W40" s="13"/>
      <c r="X40" s="13"/>
      <c r="Y40" s="13"/>
      <c r="Z40" s="13"/>
      <c r="AA40" s="13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0"/>
    </row>
    <row r="41" spans="1:39" ht="9.75" customHeight="1">
      <c r="B41" s="30" t="s">
        <v>22</v>
      </c>
      <c r="C41" s="30"/>
      <c r="D41" s="5"/>
      <c r="AH41" s="31"/>
      <c r="AI41" s="31"/>
      <c r="AL41" s="6">
        <f>SUM(AL17:AL40)</f>
        <v>55511.6</v>
      </c>
      <c r="AM41" s="6">
        <f>SUM(AM17:AM40)</f>
        <v>55511.6</v>
      </c>
    </row>
    <row r="42" spans="1:39">
      <c r="B42" s="20" t="s">
        <v>23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7" spans="1:39">
      <c r="E47" t="s">
        <v>24</v>
      </c>
    </row>
    <row r="48" spans="1:39">
      <c r="E48" t="s">
        <v>24</v>
      </c>
    </row>
    <row r="50" spans="3:3">
      <c r="C50" t="s">
        <v>24</v>
      </c>
    </row>
  </sheetData>
  <mergeCells count="314">
    <mergeCell ref="AK10:AK16"/>
    <mergeCell ref="A1:AM1"/>
    <mergeCell ref="A2:AM2"/>
    <mergeCell ref="A3:AM3"/>
    <mergeCell ref="A4:AM4"/>
    <mergeCell ref="A5:AM5"/>
    <mergeCell ref="C6:AE6"/>
    <mergeCell ref="B7:AE7"/>
    <mergeCell ref="Q8:W8"/>
    <mergeCell ref="I10:O10"/>
    <mergeCell ref="P10:R10"/>
    <mergeCell ref="S10:V10"/>
    <mergeCell ref="W10:Y10"/>
    <mergeCell ref="Z10:AA10"/>
    <mergeCell ref="AD10:AE10"/>
    <mergeCell ref="AH10:AJ10"/>
    <mergeCell ref="AM10:AM16"/>
    <mergeCell ref="E10:E16"/>
    <mergeCell ref="AI11:AJ11"/>
    <mergeCell ref="AI16:AJ16"/>
    <mergeCell ref="D10:D15"/>
    <mergeCell ref="AD12:AD16"/>
    <mergeCell ref="AE12:AE16"/>
    <mergeCell ref="AC17:AC18"/>
    <mergeCell ref="AC21:AC22"/>
    <mergeCell ref="AC23:AC24"/>
    <mergeCell ref="AC25:AC26"/>
    <mergeCell ref="AF15:AF16"/>
    <mergeCell ref="AG15:AG16"/>
    <mergeCell ref="AH17:AJ18"/>
    <mergeCell ref="W21:Y21"/>
    <mergeCell ref="Z21:AA21"/>
    <mergeCell ref="W22:Y22"/>
    <mergeCell ref="Z22:AA22"/>
    <mergeCell ref="W19:Y19"/>
    <mergeCell ref="Z19:AA19"/>
    <mergeCell ref="W20:Y20"/>
    <mergeCell ref="Z20:AA20"/>
    <mergeCell ref="W17:Y17"/>
    <mergeCell ref="Z17:AA17"/>
    <mergeCell ref="AC10:AC16"/>
    <mergeCell ref="AC19:AC20"/>
    <mergeCell ref="AH12:AH15"/>
    <mergeCell ref="W24:Y24"/>
    <mergeCell ref="Z24:AA24"/>
    <mergeCell ref="I25:O25"/>
    <mergeCell ref="P25:R25"/>
    <mergeCell ref="S25:V25"/>
    <mergeCell ref="W25:Y25"/>
    <mergeCell ref="Z25:AA25"/>
    <mergeCell ref="I17:O17"/>
    <mergeCell ref="P17:R17"/>
    <mergeCell ref="S17:V17"/>
    <mergeCell ref="I22:O22"/>
    <mergeCell ref="P22:R22"/>
    <mergeCell ref="S22:V22"/>
    <mergeCell ref="I19:O19"/>
    <mergeCell ref="P19:R19"/>
    <mergeCell ref="S19:V19"/>
    <mergeCell ref="I20:O20"/>
    <mergeCell ref="P20:R20"/>
    <mergeCell ref="S20:V20"/>
    <mergeCell ref="W34:Y34"/>
    <mergeCell ref="Z34:AA34"/>
    <mergeCell ref="I26:O26"/>
    <mergeCell ref="P26:R26"/>
    <mergeCell ref="S26:V26"/>
    <mergeCell ref="W26:Y26"/>
    <mergeCell ref="Z26:AA26"/>
    <mergeCell ref="W18:Y18"/>
    <mergeCell ref="Z18:AA18"/>
    <mergeCell ref="I33:O33"/>
    <mergeCell ref="P33:R33"/>
    <mergeCell ref="S33:V33"/>
    <mergeCell ref="W33:Y33"/>
    <mergeCell ref="I18:O18"/>
    <mergeCell ref="P18:R18"/>
    <mergeCell ref="S18:V18"/>
    <mergeCell ref="I23:O23"/>
    <mergeCell ref="P23:R23"/>
    <mergeCell ref="S23:V23"/>
    <mergeCell ref="W23:Y23"/>
    <mergeCell ref="Z23:AA23"/>
    <mergeCell ref="I24:O24"/>
    <mergeCell ref="P24:R24"/>
    <mergeCell ref="S24:V24"/>
    <mergeCell ref="C10:C16"/>
    <mergeCell ref="C17:C18"/>
    <mergeCell ref="C19:C20"/>
    <mergeCell ref="C21:C22"/>
    <mergeCell ref="C23:C24"/>
    <mergeCell ref="C25:C26"/>
    <mergeCell ref="C27:C28"/>
    <mergeCell ref="C29:C30"/>
    <mergeCell ref="C31:C32"/>
    <mergeCell ref="E17:E18"/>
    <mergeCell ref="E19:E20"/>
    <mergeCell ref="E21:E22"/>
    <mergeCell ref="E23:E24"/>
    <mergeCell ref="E25:E26"/>
    <mergeCell ref="E27:E28"/>
    <mergeCell ref="E29:E30"/>
    <mergeCell ref="E31:E32"/>
    <mergeCell ref="B42:AM42"/>
    <mergeCell ref="C33:C34"/>
    <mergeCell ref="C35:C36"/>
    <mergeCell ref="C37:C38"/>
    <mergeCell ref="D17:D18"/>
    <mergeCell ref="D19:D20"/>
    <mergeCell ref="D21:D22"/>
    <mergeCell ref="D23:D24"/>
    <mergeCell ref="D25:D26"/>
    <mergeCell ref="D27:D28"/>
    <mergeCell ref="B41:C41"/>
    <mergeCell ref="D35:D36"/>
    <mergeCell ref="D37:D38"/>
    <mergeCell ref="AH41:AI41"/>
    <mergeCell ref="S35:V35"/>
    <mergeCell ref="W35:Y35"/>
    <mergeCell ref="AC31:AC32"/>
    <mergeCell ref="AC33:AC34"/>
    <mergeCell ref="AC35:AC36"/>
    <mergeCell ref="AC37:AC38"/>
    <mergeCell ref="AM35:AM36"/>
    <mergeCell ref="AM37:AM38"/>
    <mergeCell ref="AK17:AK18"/>
    <mergeCell ref="AK19:AK20"/>
    <mergeCell ref="AK21:AK22"/>
    <mergeCell ref="AK23:AK24"/>
    <mergeCell ref="AK25:AK26"/>
    <mergeCell ref="AK27:AK28"/>
    <mergeCell ref="AK29:AK30"/>
    <mergeCell ref="AK31:AK32"/>
    <mergeCell ref="AK33:AK34"/>
    <mergeCell ref="AK35:AK36"/>
    <mergeCell ref="AK37:AK38"/>
    <mergeCell ref="AM17:AM18"/>
    <mergeCell ref="AM19:AM20"/>
    <mergeCell ref="AM21:AM22"/>
    <mergeCell ref="AM23:AM24"/>
    <mergeCell ref="AM25:AM26"/>
    <mergeCell ref="AD17:AE18"/>
    <mergeCell ref="AF17:AG18"/>
    <mergeCell ref="AL10:AL16"/>
    <mergeCell ref="AL17:AL18"/>
    <mergeCell ref="AL19:AL20"/>
    <mergeCell ref="AL21:AL22"/>
    <mergeCell ref="AL23:AL24"/>
    <mergeCell ref="AL25:AL26"/>
    <mergeCell ref="AL27:AL28"/>
    <mergeCell ref="AL29:AL30"/>
    <mergeCell ref="AL31:AL32"/>
    <mergeCell ref="AM27:AM28"/>
    <mergeCell ref="AM29:AM30"/>
    <mergeCell ref="AM31:AM32"/>
    <mergeCell ref="AM33:AM34"/>
    <mergeCell ref="A25:B26"/>
    <mergeCell ref="F25:H26"/>
    <mergeCell ref="A27:B28"/>
    <mergeCell ref="AF37:AG38"/>
    <mergeCell ref="AH37:AJ38"/>
    <mergeCell ref="AD33:AE34"/>
    <mergeCell ref="AF33:AG34"/>
    <mergeCell ref="AH33:AJ34"/>
    <mergeCell ref="AL33:AL34"/>
    <mergeCell ref="AL35:AL36"/>
    <mergeCell ref="AL37:AL38"/>
    <mergeCell ref="D29:D30"/>
    <mergeCell ref="D31:D32"/>
    <mergeCell ref="D33:D34"/>
    <mergeCell ref="Z35:AA35"/>
    <mergeCell ref="I36:O36"/>
    <mergeCell ref="P36:R36"/>
    <mergeCell ref="S36:V36"/>
    <mergeCell ref="W36:Y36"/>
    <mergeCell ref="Z36:AA36"/>
    <mergeCell ref="A37:B38"/>
    <mergeCell ref="F37:H38"/>
    <mergeCell ref="AD35:AE36"/>
    <mergeCell ref="AF35:AG36"/>
    <mergeCell ref="AH35:AJ36"/>
    <mergeCell ref="A35:B36"/>
    <mergeCell ref="F35:H36"/>
    <mergeCell ref="AD37:AE38"/>
    <mergeCell ref="AB35:AB36"/>
    <mergeCell ref="AB37:AB38"/>
    <mergeCell ref="I37:O37"/>
    <mergeCell ref="P37:R37"/>
    <mergeCell ref="S37:V37"/>
    <mergeCell ref="W37:Y37"/>
    <mergeCell ref="Z37:AA37"/>
    <mergeCell ref="I38:O38"/>
    <mergeCell ref="P38:R38"/>
    <mergeCell ref="S38:V38"/>
    <mergeCell ref="W38:Y38"/>
    <mergeCell ref="Z38:AA38"/>
    <mergeCell ref="I35:O35"/>
    <mergeCell ref="P35:R35"/>
    <mergeCell ref="E35:E36"/>
    <mergeCell ref="E37:E38"/>
    <mergeCell ref="A33:B34"/>
    <mergeCell ref="F33:H34"/>
    <mergeCell ref="AD31:AE32"/>
    <mergeCell ref="AF31:AG32"/>
    <mergeCell ref="AH31:AJ32"/>
    <mergeCell ref="A31:B32"/>
    <mergeCell ref="F31:H32"/>
    <mergeCell ref="AB31:AB32"/>
    <mergeCell ref="AB33:AB34"/>
    <mergeCell ref="I31:O31"/>
    <mergeCell ref="P31:R31"/>
    <mergeCell ref="S31:V31"/>
    <mergeCell ref="W31:Y31"/>
    <mergeCell ref="Z31:AA31"/>
    <mergeCell ref="I32:O32"/>
    <mergeCell ref="P32:R32"/>
    <mergeCell ref="S32:V32"/>
    <mergeCell ref="W32:Y32"/>
    <mergeCell ref="Z32:AA32"/>
    <mergeCell ref="E33:E34"/>
    <mergeCell ref="Z33:AA33"/>
    <mergeCell ref="I34:O34"/>
    <mergeCell ref="P34:R34"/>
    <mergeCell ref="S34:V34"/>
    <mergeCell ref="A29:B30"/>
    <mergeCell ref="F29:H30"/>
    <mergeCell ref="AD23:AE24"/>
    <mergeCell ref="AF23:AG24"/>
    <mergeCell ref="AH23:AJ24"/>
    <mergeCell ref="A23:B24"/>
    <mergeCell ref="F23:H24"/>
    <mergeCell ref="AF27:AG28"/>
    <mergeCell ref="AH27:AJ28"/>
    <mergeCell ref="AB23:AB24"/>
    <mergeCell ref="AB25:AB26"/>
    <mergeCell ref="AB27:AB28"/>
    <mergeCell ref="AB29:AB30"/>
    <mergeCell ref="I29:O29"/>
    <mergeCell ref="P29:R29"/>
    <mergeCell ref="S29:V29"/>
    <mergeCell ref="W29:Y29"/>
    <mergeCell ref="Z29:AA29"/>
    <mergeCell ref="I30:O30"/>
    <mergeCell ref="P30:R30"/>
    <mergeCell ref="S30:V30"/>
    <mergeCell ref="F27:H28"/>
    <mergeCell ref="AD27:AE28"/>
    <mergeCell ref="W30:Y30"/>
    <mergeCell ref="AH29:AJ30"/>
    <mergeCell ref="Z30:AA30"/>
    <mergeCell ref="I27:O27"/>
    <mergeCell ref="P27:R27"/>
    <mergeCell ref="S27:V27"/>
    <mergeCell ref="W27:Y27"/>
    <mergeCell ref="AD25:AE26"/>
    <mergeCell ref="AF25:AG26"/>
    <mergeCell ref="AH25:AJ26"/>
    <mergeCell ref="AD29:AE30"/>
    <mergeCell ref="AF29:AG30"/>
    <mergeCell ref="Z27:AA27"/>
    <mergeCell ref="I28:O28"/>
    <mergeCell ref="P28:R28"/>
    <mergeCell ref="S28:V28"/>
    <mergeCell ref="W28:Y28"/>
    <mergeCell ref="Z28:AA28"/>
    <mergeCell ref="AC27:AC28"/>
    <mergeCell ref="AC29:AC30"/>
    <mergeCell ref="A17:B18"/>
    <mergeCell ref="F17:H18"/>
    <mergeCell ref="I11:AA16"/>
    <mergeCell ref="AI12:AJ15"/>
    <mergeCell ref="A10:B16"/>
    <mergeCell ref="F10:H16"/>
    <mergeCell ref="AF10:AG12"/>
    <mergeCell ref="AD21:AE22"/>
    <mergeCell ref="AF21:AG22"/>
    <mergeCell ref="AH21:AJ22"/>
    <mergeCell ref="A21:B22"/>
    <mergeCell ref="F21:H22"/>
    <mergeCell ref="AD19:AE20"/>
    <mergeCell ref="AF19:AG20"/>
    <mergeCell ref="AH19:AJ20"/>
    <mergeCell ref="A19:B20"/>
    <mergeCell ref="F19:H20"/>
    <mergeCell ref="AB10:AB16"/>
    <mergeCell ref="AB17:AB18"/>
    <mergeCell ref="AB19:AB20"/>
    <mergeCell ref="AB21:AB22"/>
    <mergeCell ref="I21:O21"/>
    <mergeCell ref="P21:R21"/>
    <mergeCell ref="S21:V21"/>
    <mergeCell ref="AM39:AM40"/>
    <mergeCell ref="AL39:AL40"/>
    <mergeCell ref="AK39:AK40"/>
    <mergeCell ref="AH39:AJ40"/>
    <mergeCell ref="AF39:AG40"/>
    <mergeCell ref="AD39:AE40"/>
    <mergeCell ref="AC39:AC40"/>
    <mergeCell ref="AB39:AB40"/>
    <mergeCell ref="Z39:AA39"/>
    <mergeCell ref="F39:H40"/>
    <mergeCell ref="E39:E40"/>
    <mergeCell ref="D39:D40"/>
    <mergeCell ref="A39:B40"/>
    <mergeCell ref="C39:C40"/>
    <mergeCell ref="Z40:AA40"/>
    <mergeCell ref="W40:Y40"/>
    <mergeCell ref="S40:V40"/>
    <mergeCell ref="P40:R40"/>
    <mergeCell ref="I40:O40"/>
    <mergeCell ref="W39:Y39"/>
    <mergeCell ref="S39:V39"/>
    <mergeCell ref="P39:R39"/>
    <mergeCell ref="I39:O39"/>
  </mergeCells>
  <pageMargins left="0.11944444444444401" right="0.109722222222222" top="0.15" bottom="0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Сверло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Кадровик</cp:lastModifiedBy>
  <cp:lastPrinted>2025-04-11T05:45:49Z</cp:lastPrinted>
  <dcterms:created xsi:type="dcterms:W3CDTF">2019-04-16T08:43:00Z</dcterms:created>
  <dcterms:modified xsi:type="dcterms:W3CDTF">2025-04-11T05:50:39Z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15.2.10.0</vt:lpwstr>
  </property>
  <property fmtid="{D5CDD505-2E9C-101B-9397-08002B2CF9AE}" pid="3" name="KSOProductBuildVer">
    <vt:lpwstr>1049-10.2.0.7636</vt:lpwstr>
  </property>
</Properties>
</file>